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2" activeTab="2"/>
  </bookViews>
  <sheets>
    <sheet name="2023" sheetId="1" state="hidden" r:id="rId2"/>
    <sheet name="2024" sheetId="2" state="hidden" r:id="rId3"/>
    <sheet name="Recherche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<sst xmlns="http://schemas.openxmlformats.org/spreadsheetml/2006/main" count="128" uniqueCount="47">
  <si>
    <t xml:space="preserve">1er instrument</t>
  </si>
  <si>
    <t xml:space="preserve">2nd instrument</t>
  </si>
  <si>
    <t xml:space="preserve">Eveil  / FM</t>
  </si>
  <si>
    <t xml:space="preserve">Cycle 1</t>
  </si>
  <si>
    <t xml:space="preserve">Cycle 2</t>
  </si>
  <si>
    <t xml:space="preserve">Cycle 3</t>
  </si>
  <si>
    <t xml:space="preserve">a=</t>
  </si>
  <si>
    <t xml:space="preserve">Formule = </t>
  </si>
  <si>
    <t xml:space="preserve">b=</t>
  </si>
  <si>
    <t xml:space="preserve">c=</t>
  </si>
  <si>
    <t xml:space="preserve">d=</t>
  </si>
  <si>
    <t xml:space="preserve">e=</t>
  </si>
  <si>
    <t xml:space="preserve">f=</t>
  </si>
  <si>
    <t xml:space="preserve">QF</t>
  </si>
  <si>
    <t xml:space="preserve">Tarifs 2024/2025</t>
  </si>
  <si>
    <t xml:space="preserve">* Tarif dégressif : -10 % à partir du 2ème enfant et – 20 % à partir du 3ème enfant et +</t>
  </si>
  <si>
    <t xml:space="preserve">➢ Il est demandé à Monsieur le Maire d’autoriser l’application des nouveaux tarifs dès la rentrée</t>
  </si>
  <si>
    <t xml:space="preserve">JEUNES ET ADULTES VOREPPE</t>
  </si>
  <si>
    <t xml:space="preserve">Eveil / FM seule</t>
  </si>
  <si>
    <t xml:space="preserve">2ème instrument</t>
  </si>
  <si>
    <t xml:space="preserve">Pratique collective</t>
  </si>
  <si>
    <t xml:space="preserve">QF min</t>
  </si>
  <si>
    <t xml:space="preserve">QF max</t>
  </si>
  <si>
    <t xml:space="preserve">Lieu</t>
  </si>
  <si>
    <t xml:space="preserve">Eveil / FM </t>
  </si>
  <si>
    <t xml:space="preserve">Voreppe</t>
  </si>
  <si>
    <t xml:space="preserve">Adultes</t>
  </si>
  <si>
    <t xml:space="preserve">JEUNES ET ADULTES CAPV</t>
  </si>
  <si>
    <t xml:space="preserve">Jeunes</t>
  </si>
  <si>
    <t xml:space="preserve">JEUNES ET ADULTES EXTERIEUR</t>
  </si>
  <si>
    <t xml:space="preserve">Jeunes = x2 sur QF max!</t>
  </si>
  <si>
    <t xml:space="preserve">Adultes = x2 Adultes voreppins!</t>
  </si>
  <si>
    <t xml:space="preserve">Lieu:</t>
  </si>
  <si>
    <t xml:space="preserve">Instrument:</t>
  </si>
  <si>
    <t xml:space="preserve">CAPV</t>
  </si>
  <si>
    <t xml:space="preserve">Jeune</t>
  </si>
  <si>
    <t xml:space="preserve">Cycle</t>
  </si>
  <si>
    <t xml:space="preserve">Adulte</t>
  </si>
  <si>
    <t xml:space="preserve">Age:</t>
  </si>
  <si>
    <t xml:space="preserve">QF:</t>
  </si>
  <si>
    <t xml:space="preserve">Autre</t>
  </si>
  <si>
    <t xml:space="preserve">Tarif 2023</t>
  </si>
  <si>
    <t xml:space="preserve">Tarif 2024</t>
  </si>
  <si>
    <t xml:space="preserve">Ecart /2023</t>
  </si>
  <si>
    <t xml:space="preserve">Hypothèses</t>
  </si>
  <si>
    <t xml:space="preserve">Lieu d'habitation:</t>
  </si>
  <si>
    <t xml:space="preserve">Résultats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</si>
</sst>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\ [$€-40C]_-;\-* #,##0\ [$€-40C]_-;_-* \-??\ [$€-40C]_-;_-@_-"/>
    <numFmt numFmtId="166" formatCode="General"/>
    <numFmt numFmtId="167" formatCode="0\ 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rgb="FF000000"/>
      <name val="Calibri"/>
      <family val="2"/>
      <charset val="1"/>
    </font>
    <font>
      <b val="true"/>
      <sz val="18"/>
      <color rgb="FF000000"/>
      <name val="Calibri"/>
      <family val="2"/>
    </font>
    <font>
      <sz val="9"/>
      <color rgb="FF595959"/>
      <name val="Calibri"/>
      <family val="2"/>
    </font>
    <font>
      <b val="true"/>
      <sz val="10"/>
      <color rgb="FF000000"/>
      <name val="Calibri"/>
      <family val="2"/>
    </font>
    <font>
      <sz val="10"/>
      <color rgb="FF000000"/>
      <name val="Calibri"/>
      <family val="2"/>
    </font>
    <font>
      <sz val="14"/>
      <color rgb="FF000000"/>
      <name val="Cambria Math"/>
      <family val="1"/>
    </font>
    <font>
      <sz val="14"/>
      <color rgb="FF000000"/>
      <name val="Calibri"/>
      <family val="0"/>
    </font>
    <font>
      <b val="true"/>
      <sz val="14"/>
      <color rgb="FF000000"/>
      <name val="Calibri"/>
      <family val="0"/>
    </font>
    <font>
      <i val="true"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92D050"/>
        <bgColor rgb="FFA9D18E"/>
      </patternFill>
    </fill>
    <fill>
      <patternFill patternType="solid">
        <fgColor rgb="FFFFF2CC"/>
        <bgColor rgb="FFE2F0D9"/>
      </patternFill>
    </fill>
    <fill>
      <patternFill patternType="solid">
        <fgColor rgb="FFE2F0D9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2" xfId="19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ED7D31"/>
      <rgbColor rgb="FF595959"/>
      <rgbColor rgb="FFA9D18E"/>
      <rgbColor rgb="FF002060"/>
      <rgbColor rgb="FF339966"/>
      <rgbColor rgb="FF003300"/>
      <rgbColor rgb="FF333300"/>
      <rgbColor rgb="FFC55A11"/>
      <rgbColor rgb="FF993366"/>
      <rgbColor rgb="FF333399"/>
      <rgbColor rgb="FF3856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fr-FR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fr-FR" sz="1800" spc="-1" strike="noStrike">
                <a:solidFill>
                  <a:srgbClr val="000000"/>
                </a:solidFill>
                <a:latin typeface="Calibri"/>
              </a:rPr>
              <a:t>Tarifs école de musique - 1er instrument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tx>
            <c:strRef>
              <c:f>'2023'!$D$11</c:f>
              <c:strCache>
                <c:ptCount val="1"/>
                <c:pt idx="0">
                  <c:v>Eveil  / FM</c:v>
                </c:pt>
              </c:strCache>
            </c:strRef>
          </c:tx>
          <c:spPr>
            <a:solidFill>
              <a:srgbClr val="ed7d31"/>
            </a:solidFill>
            <a:ln cap="rnd" w="1908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'2023'!$D$12:$D$56</c:f>
              <c:numCache>
                <c:formatCode>General</c:formatCode>
                <c:ptCount val="45"/>
                <c:pt idx="0">
                  <c:v>143.091236313802</c:v>
                </c:pt>
                <c:pt idx="1">
                  <c:v>143.68390190447</c:v>
                </c:pt>
                <c:pt idx="2">
                  <c:v>144.353849869121</c:v>
                </c:pt>
                <c:pt idx="3">
                  <c:v>145.116526842109</c:v>
                </c:pt>
                <c:pt idx="4">
                  <c:v>145.991534554843</c:v>
                </c:pt>
                <c:pt idx="5">
                  <c:v>147.004005177409</c:v>
                </c:pt>
                <c:pt idx="6">
                  <c:v>148.186483806889</c:v>
                </c:pt>
                <c:pt idx="7">
                  <c:v>149.581485256942</c:v>
                </c:pt>
                <c:pt idx="8">
                  <c:v>151.244883302809</c:v>
                </c:pt>
                <c:pt idx="9">
                  <c:v>153.250142459737</c:v>
                </c:pt>
                <c:pt idx="10">
                  <c:v>155.692852803309</c:v>
                </c:pt>
                <c:pt idx="11">
                  <c:v>158.693466085023</c:v>
                </c:pt>
                <c:pt idx="12">
                  <c:v>162.39241679831</c:v>
                </c:pt>
                <c:pt idx="13">
                  <c:v>166.924994464509</c:v>
                </c:pt>
                <c:pt idx="14">
                  <c:v>172.35750361269</c:v>
                </c:pt>
                <c:pt idx="15">
                  <c:v>178.582376667372</c:v>
                </c:pt>
                <c:pt idx="16">
                  <c:v>185.238054955634</c:v>
                </c:pt>
                <c:pt idx="17">
                  <c:v>191.781605261037</c:v>
                </c:pt>
                <c:pt idx="18">
                  <c:v>197.720330613949</c:v>
                </c:pt>
                <c:pt idx="19">
                  <c:v>202.796021410379</c:v>
                </c:pt>
                <c:pt idx="20">
                  <c:v>206.983753029223</c:v>
                </c:pt>
                <c:pt idx="21">
                  <c:v>210.387957863338</c:v>
                </c:pt>
                <c:pt idx="22">
                  <c:v>213.151041059509</c:v>
                </c:pt>
                <c:pt idx="23">
                  <c:v>215.407000226522</c:v>
                </c:pt>
                <c:pt idx="24">
                  <c:v>217.2663781983</c:v>
                </c:pt>
                <c:pt idx="25">
                  <c:v>218.815473512716</c:v>
                </c:pt>
                <c:pt idx="26">
                  <c:v>220.120215318416</c:v>
                </c:pt>
                <c:pt idx="27">
                  <c:v>221.230709039688</c:v>
                </c:pt>
                <c:pt idx="28">
                  <c:v>222.185153618102</c:v>
                </c:pt>
                <c:pt idx="29">
                  <c:v>223.012885628808</c:v>
                </c:pt>
                <c:pt idx="30">
                  <c:v>223.736647267955</c:v>
                </c:pt>
                <c:pt idx="31">
                  <c:v>224.374248760775</c:v>
                </c:pt>
                <c:pt idx="32">
                  <c:v>224.939782376226</c:v>
                </c:pt>
                <c:pt idx="33">
                  <c:v>225.444511534774</c:v>
                </c:pt>
                <c:pt idx="34">
                  <c:v>225.897526125466</c:v>
                </c:pt>
                <c:pt idx="35">
                  <c:v>226.306229485556</c:v>
                </c:pt>
                <c:pt idx="36">
                  <c:v>226.676703586721</c:v>
                </c:pt>
                <c:pt idx="37">
                  <c:v>227.013985476329</c:v>
                </c:pt>
                <c:pt idx="38">
                  <c:v>227.322278516736</c:v>
                </c:pt>
                <c:pt idx="39">
                  <c:v>227.605115294233</c:v>
                </c:pt>
                <c:pt idx="40">
                  <c:v>227.865484378678</c:v>
                </c:pt>
                <c:pt idx="41">
                  <c:v>228.105929801016</c:v>
                </c:pt>
                <c:pt idx="42">
                  <c:v>228.328629759128</c:v>
                </c:pt>
                <c:pt idx="43">
                  <c:v>228.535459373718</c:v>
                </c:pt>
                <c:pt idx="44">
                  <c:v>228.728041095935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'2023'!$E$11</c:f>
              <c:strCache>
                <c:ptCount val="1"/>
                <c:pt idx="0">
                  <c:v>Cycle 1</c:v>
                </c:pt>
              </c:strCache>
            </c:strRef>
          </c:tx>
          <c:spPr>
            <a:solidFill>
              <a:srgbClr val="385623"/>
            </a:solidFill>
            <a:ln cap="rnd" w="19080">
              <a:solidFill>
                <a:srgbClr val="385623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'2023'!$E$12:$E$56</c:f>
              <c:numCache>
                <c:formatCode>General</c:formatCode>
                <c:ptCount val="45"/>
                <c:pt idx="0">
                  <c:v>230.809211733247</c:v>
                </c:pt>
                <c:pt idx="1">
                  <c:v>231.764937128675</c:v>
                </c:pt>
                <c:pt idx="2">
                  <c:v>232.845287149857</c:v>
                </c:pt>
                <c:pt idx="3">
                  <c:v>234.075170853366</c:v>
                </c:pt>
                <c:pt idx="4">
                  <c:v>235.486197755253</c:v>
                </c:pt>
                <c:pt idx="5">
                  <c:v>237.118895690392</c:v>
                </c:pt>
                <c:pt idx="6">
                  <c:v>239.025746490472</c:v>
                </c:pt>
                <c:pt idx="7">
                  <c:v>241.275309032093</c:v>
                </c:pt>
                <c:pt idx="8">
                  <c:v>243.957684692455</c:v>
                </c:pt>
                <c:pt idx="9">
                  <c:v>247.191341464278</c:v>
                </c:pt>
                <c:pt idx="10">
                  <c:v>251.130426752486</c:v>
                </c:pt>
                <c:pt idx="11">
                  <c:v>255.969179601224</c:v>
                </c:pt>
                <c:pt idx="12">
                  <c:v>261.934062983675</c:v>
                </c:pt>
                <c:pt idx="13">
                  <c:v>269.243243152975</c:v>
                </c:pt>
                <c:pt idx="14">
                  <c:v>278.003641994353</c:v>
                </c:pt>
                <c:pt idx="15">
                  <c:v>288.041797330774</c:v>
                </c:pt>
                <c:pt idx="16">
                  <c:v>298.774663999687</c:v>
                </c:pt>
                <c:pt idx="17">
                  <c:v>309.326714433536</c:v>
                </c:pt>
                <c:pt idx="18">
                  <c:v>318.903431431489</c:v>
                </c:pt>
                <c:pt idx="19">
                  <c:v>327.088429295161</c:v>
                </c:pt>
                <c:pt idx="20">
                  <c:v>333.84151488067</c:v>
                </c:pt>
                <c:pt idx="21">
                  <c:v>339.331094607303</c:v>
                </c:pt>
                <c:pt idx="22">
                  <c:v>343.786809300111</c:v>
                </c:pt>
                <c:pt idx="23">
                  <c:v>347.424741889607</c:v>
                </c:pt>
                <c:pt idx="24">
                  <c:v>350.423152418764</c:v>
                </c:pt>
                <c:pt idx="25">
                  <c:v>352.921204870667</c:v>
                </c:pt>
                <c:pt idx="26">
                  <c:v>355.025215796589</c:v>
                </c:pt>
                <c:pt idx="27">
                  <c:v>356.815984600439</c:v>
                </c:pt>
                <c:pt idx="28">
                  <c:v>358.355110435451</c:v>
                </c:pt>
                <c:pt idx="29">
                  <c:v>359.689901109477</c:v>
                </c:pt>
                <c:pt idx="30">
                  <c:v>360.8570304142</c:v>
                </c:pt>
                <c:pt idx="31">
                  <c:v>361.885218904382</c:v>
                </c:pt>
                <c:pt idx="32">
                  <c:v>362.797191603261</c:v>
                </c:pt>
                <c:pt idx="33">
                  <c:v>363.611111767065</c:v>
                </c:pt>
                <c:pt idx="34">
                  <c:v>364.341637641421</c:v>
                </c:pt>
                <c:pt idx="35">
                  <c:v>365.000707758847</c:v>
                </c:pt>
                <c:pt idx="36">
                  <c:v>365.598129833634</c:v>
                </c:pt>
                <c:pt idx="37">
                  <c:v>366.142026547719</c:v>
                </c:pt>
                <c:pt idx="38">
                  <c:v>366.639176192629</c:v>
                </c:pt>
                <c:pt idx="39">
                  <c:v>367.09527537448</c:v>
                </c:pt>
                <c:pt idx="40">
                  <c:v>367.515143425042</c:v>
                </c:pt>
                <c:pt idx="41">
                  <c:v>367.902882817983</c:v>
                </c:pt>
                <c:pt idx="42">
                  <c:v>368.262006088981</c:v>
                </c:pt>
                <c:pt idx="43">
                  <c:v>368.595537035104</c:v>
                </c:pt>
                <c:pt idx="44">
                  <c:v>368.90609200154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'2023'!$F$11</c:f>
              <c:strCache>
                <c:ptCount val="1"/>
                <c:pt idx="0">
                  <c:v>Cycle 2</c:v>
                </c:pt>
              </c:strCache>
            </c:strRef>
          </c:tx>
          <c:spPr>
            <a:solidFill>
              <a:srgbClr val="548235"/>
            </a:solidFill>
            <a:ln cap="rnd" w="19080">
              <a:solidFill>
                <a:srgbClr val="54823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'2023'!$F$12:$F$56</c:f>
              <c:numCache>
                <c:formatCode>General</c:formatCode>
                <c:ptCount val="45"/>
                <c:pt idx="0">
                  <c:v>265.426604449028</c:v>
                </c:pt>
                <c:pt idx="1">
                  <c:v>266.525746576522</c:v>
                </c:pt>
                <c:pt idx="2">
                  <c:v>267.768214576641</c:v>
                </c:pt>
                <c:pt idx="3">
                  <c:v>269.182655374082</c:v>
                </c:pt>
                <c:pt idx="4">
                  <c:v>270.805421828034</c:v>
                </c:pt>
                <c:pt idx="5">
                  <c:v>272.683123404833</c:v>
                </c:pt>
                <c:pt idx="6">
                  <c:v>274.876117391641</c:v>
                </c:pt>
                <c:pt idx="7">
                  <c:v>277.463250651629</c:v>
                </c:pt>
                <c:pt idx="8">
                  <c:v>280.548145229267</c:v>
                </c:pt>
                <c:pt idx="9">
                  <c:v>284.267046496062</c:v>
                </c:pt>
                <c:pt idx="10">
                  <c:v>288.797233309943</c:v>
                </c:pt>
                <c:pt idx="11">
                  <c:v>294.36209234374</c:v>
                </c:pt>
                <c:pt idx="12">
                  <c:v>301.222069741642</c:v>
                </c:pt>
                <c:pt idx="13">
                  <c:v>309.628069916954</c:v>
                </c:pt>
                <c:pt idx="14">
                  <c:v>319.703059517802</c:v>
                </c:pt>
                <c:pt idx="15">
                  <c:v>331.247546527736</c:v>
                </c:pt>
                <c:pt idx="16">
                  <c:v>343.590993673754</c:v>
                </c:pt>
                <c:pt idx="17">
                  <c:v>355.726491190889</c:v>
                </c:pt>
                <c:pt idx="18">
                  <c:v>366.740296145626</c:v>
                </c:pt>
                <c:pt idx="19">
                  <c:v>376.153539749325</c:v>
                </c:pt>
                <c:pt idx="20">
                  <c:v>383.919997450575</c:v>
                </c:pt>
                <c:pt idx="21">
                  <c:v>390.233346838004</c:v>
                </c:pt>
                <c:pt idx="22">
                  <c:v>395.357688778048</c:v>
                </c:pt>
                <c:pt idx="23">
                  <c:v>399.541531736731</c:v>
                </c:pt>
                <c:pt idx="24">
                  <c:v>402.989885567111</c:v>
                </c:pt>
                <c:pt idx="25">
                  <c:v>405.862797283918</c:v>
                </c:pt>
                <c:pt idx="26">
                  <c:v>408.282537364542</c:v>
                </c:pt>
                <c:pt idx="27">
                  <c:v>410.342030020413</c:v>
                </c:pt>
                <c:pt idx="28">
                  <c:v>412.11211801103</c:v>
                </c:pt>
                <c:pt idx="29">
                  <c:v>413.647208182565</c:v>
                </c:pt>
                <c:pt idx="30">
                  <c:v>414.989477618106</c:v>
                </c:pt>
                <c:pt idx="31">
                  <c:v>416.171956696268</c:v>
                </c:pt>
                <c:pt idx="32">
                  <c:v>417.220780571052</c:v>
                </c:pt>
                <c:pt idx="33">
                  <c:v>418.156838087921</c:v>
                </c:pt>
                <c:pt idx="34">
                  <c:v>418.996987117727</c:v>
                </c:pt>
                <c:pt idx="35">
                  <c:v>419.754957696409</c:v>
                </c:pt>
                <c:pt idx="36">
                  <c:v>420.442029289813</c:v>
                </c:pt>
                <c:pt idx="37">
                  <c:v>421.067543474449</c:v>
                </c:pt>
                <c:pt idx="38">
                  <c:v>421.639295696377</c:v>
                </c:pt>
                <c:pt idx="39">
                  <c:v>422.16383739788</c:v>
                </c:pt>
                <c:pt idx="40">
                  <c:v>422.646711102575</c:v>
                </c:pt>
                <c:pt idx="41">
                  <c:v>423.092634903814</c:v>
                </c:pt>
                <c:pt idx="42">
                  <c:v>423.505648430508</c:v>
                </c:pt>
                <c:pt idx="43">
                  <c:v>423.889229232546</c:v>
                </c:pt>
                <c:pt idx="44">
                  <c:v>424.246386265461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'2023'!$G$11</c:f>
              <c:strCache>
                <c:ptCount val="1"/>
                <c:pt idx="0">
                  <c:v>Cycle 3</c:v>
                </c:pt>
              </c:strCache>
            </c:strRef>
          </c:tx>
          <c:spPr>
            <a:solidFill>
              <a:srgbClr val="a9d18e"/>
            </a:solidFill>
            <a:ln cap="rnd" w="19080">
              <a:solidFill>
                <a:srgbClr val="a9d18e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'2023'!$G$12:$G$56</c:f>
              <c:numCache>
                <c:formatCode>General</c:formatCode>
                <c:ptCount val="45"/>
                <c:pt idx="0">
                  <c:v>305.239206390454</c:v>
                </c:pt>
                <c:pt idx="1">
                  <c:v>306.503312513474</c:v>
                </c:pt>
                <c:pt idx="2">
                  <c:v>307.932255474825</c:v>
                </c:pt>
                <c:pt idx="3">
                  <c:v>309.558981653332</c:v>
                </c:pt>
                <c:pt idx="4">
                  <c:v>311.425299902228</c:v>
                </c:pt>
                <c:pt idx="5">
                  <c:v>313.584815037771</c:v>
                </c:pt>
                <c:pt idx="6">
                  <c:v>316.106943029344</c:v>
                </c:pt>
                <c:pt idx="7">
                  <c:v>319.082364417728</c:v>
                </c:pt>
                <c:pt idx="8">
                  <c:v>322.630253291167</c:v>
                </c:pt>
                <c:pt idx="9">
                  <c:v>326.907303314699</c:v>
                </c:pt>
                <c:pt idx="10">
                  <c:v>332.117400122568</c:v>
                </c:pt>
                <c:pt idx="11">
                  <c:v>338.517457223832</c:v>
                </c:pt>
                <c:pt idx="12">
                  <c:v>346.407009644354</c:v>
                </c:pt>
                <c:pt idx="13">
                  <c:v>356.074618614949</c:v>
                </c:pt>
                <c:pt idx="14">
                  <c:v>367.661706149144</c:v>
                </c:pt>
                <c:pt idx="15">
                  <c:v>380.93883960745</c:v>
                </c:pt>
                <c:pt idx="16">
                  <c:v>395.1348445882</c:v>
                </c:pt>
                <c:pt idx="17">
                  <c:v>409.091689962037</c:v>
                </c:pt>
                <c:pt idx="18">
                  <c:v>421.75849431133</c:v>
                </c:pt>
                <c:pt idx="19">
                  <c:v>432.584518152346</c:v>
                </c:pt>
                <c:pt idx="20">
                  <c:v>441.516599353447</c:v>
                </c:pt>
                <c:pt idx="21">
                  <c:v>448.777483471873</c:v>
                </c:pt>
                <c:pt idx="22">
                  <c:v>454.670908772227</c:v>
                </c:pt>
                <c:pt idx="23">
                  <c:v>459.482680943933</c:v>
                </c:pt>
                <c:pt idx="24">
                  <c:v>463.448578603831</c:v>
                </c:pt>
                <c:pt idx="25">
                  <c:v>466.752669313548</c:v>
                </c:pt>
                <c:pt idx="26">
                  <c:v>469.535574431568</c:v>
                </c:pt>
                <c:pt idx="27">
                  <c:v>471.904164636128</c:v>
                </c:pt>
                <c:pt idx="28">
                  <c:v>473.939915073903</c:v>
                </c:pt>
                <c:pt idx="29">
                  <c:v>475.705398205415</c:v>
                </c:pt>
                <c:pt idx="30">
                  <c:v>477.249121232462</c:v>
                </c:pt>
                <c:pt idx="31">
                  <c:v>478.609071875476</c:v>
                </c:pt>
                <c:pt idx="32">
                  <c:v>479.815307765194</c:v>
                </c:pt>
                <c:pt idx="33">
                  <c:v>480.891852835184</c:v>
                </c:pt>
                <c:pt idx="34">
                  <c:v>481.858095058333</c:v>
                </c:pt>
                <c:pt idx="35">
                  <c:v>482.729825133648</c:v>
                </c:pt>
                <c:pt idx="36">
                  <c:v>483.5200153979</c:v>
                </c:pt>
                <c:pt idx="37">
                  <c:v>484.23940945173</c:v>
                </c:pt>
                <c:pt idx="38">
                  <c:v>484.896972715398</c:v>
                </c:pt>
                <c:pt idx="39">
                  <c:v>485.500239899926</c:v>
                </c:pt>
                <c:pt idx="40">
                  <c:v>486.055585374803</c:v>
                </c:pt>
                <c:pt idx="41">
                  <c:v>486.568435345199</c:v>
                </c:pt>
                <c:pt idx="42">
                  <c:v>487.043435724973</c:v>
                </c:pt>
                <c:pt idx="43">
                  <c:v>487.484585989711</c:v>
                </c:pt>
                <c:pt idx="44">
                  <c:v>487.895346691984</c:v>
                </c:pt>
              </c:numCache>
            </c:numRef>
          </c:yVal>
          <c:smooth val="0"/>
        </c:ser>
        <c:axId val="3339280"/>
        <c:axId val="87592496"/>
      </c:scatterChart>
      <c:valAx>
        <c:axId val="3339280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fr-FR" sz="1000" spc="-1" strike="noStrike">
                    <a:solidFill>
                      <a:srgbClr val="000000"/>
                    </a:solidFill>
                    <a:latin typeface="Calibri"/>
                  </a:rPr>
                  <a:t>QF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7592496"/>
        <c:crosses val="autoZero"/>
        <c:crossBetween val="midCat"/>
      </c:valAx>
      <c:valAx>
        <c:axId val="87592496"/>
        <c:scaling>
          <c:orientation val="minMax"/>
          <c:max val="500"/>
          <c:min val="1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fr-FR" sz="1000" spc="-1" strike="noStrike">
                    <a:solidFill>
                      <a:srgbClr val="000000"/>
                    </a:solidFill>
                    <a:latin typeface="Calibri"/>
                  </a:rPr>
                  <a:t>Tarif annuel (€)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_-* #,##0\ [$€-40C]_-;\-* #,##0\ [$€-40C]_-;_-* \-??\ [$€-40C]_-;_-@_-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339280"/>
        <c:crosses val="autoZero"/>
        <c:crossBetween val="midCat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e2f0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fr-FR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fr-FR" sz="1800" spc="-1" strike="noStrike">
                <a:solidFill>
                  <a:srgbClr val="000000"/>
                </a:solidFill>
                <a:latin typeface="Calibri"/>
              </a:rPr>
              <a:t>Tarifs école de musique - 2ème instrument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tx>
            <c:strRef>
              <c:f>'2023'!$H$11</c:f>
              <c:strCache>
                <c:ptCount val="1"/>
                <c:pt idx="0">
                  <c:v>Cycle 1</c:v>
                </c:pt>
              </c:strCache>
            </c:strRef>
          </c:tx>
          <c:spPr>
            <a:solidFill>
              <a:srgbClr val="002060"/>
            </a:solidFill>
            <a:ln w="19080">
              <a:solidFill>
                <a:srgbClr val="002060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'2023'!$H$12:$H$56</c:f>
              <c:numCache>
                <c:formatCode>General</c:formatCode>
                <c:ptCount val="45"/>
                <c:pt idx="0">
                  <c:v>143.091236313802</c:v>
                </c:pt>
                <c:pt idx="1">
                  <c:v>143.68390190447</c:v>
                </c:pt>
                <c:pt idx="2">
                  <c:v>144.353849869121</c:v>
                </c:pt>
                <c:pt idx="3">
                  <c:v>145.116526842109</c:v>
                </c:pt>
                <c:pt idx="4">
                  <c:v>145.991534554843</c:v>
                </c:pt>
                <c:pt idx="5">
                  <c:v>147.004005177409</c:v>
                </c:pt>
                <c:pt idx="6">
                  <c:v>148.186483806889</c:v>
                </c:pt>
                <c:pt idx="7">
                  <c:v>149.581485256942</c:v>
                </c:pt>
                <c:pt idx="8">
                  <c:v>151.244883302809</c:v>
                </c:pt>
                <c:pt idx="9">
                  <c:v>153.250142459737</c:v>
                </c:pt>
                <c:pt idx="10">
                  <c:v>155.692852803309</c:v>
                </c:pt>
                <c:pt idx="11">
                  <c:v>158.693466085023</c:v>
                </c:pt>
                <c:pt idx="12">
                  <c:v>162.39241679831</c:v>
                </c:pt>
                <c:pt idx="13">
                  <c:v>166.924994464509</c:v>
                </c:pt>
                <c:pt idx="14">
                  <c:v>172.35750361269</c:v>
                </c:pt>
                <c:pt idx="15">
                  <c:v>178.582376667372</c:v>
                </c:pt>
                <c:pt idx="16">
                  <c:v>185.238054955634</c:v>
                </c:pt>
                <c:pt idx="17">
                  <c:v>191.781605261037</c:v>
                </c:pt>
                <c:pt idx="18">
                  <c:v>197.720330613949</c:v>
                </c:pt>
                <c:pt idx="19">
                  <c:v>202.796021410379</c:v>
                </c:pt>
                <c:pt idx="20">
                  <c:v>206.983753029223</c:v>
                </c:pt>
                <c:pt idx="21">
                  <c:v>210.387957863338</c:v>
                </c:pt>
                <c:pt idx="22">
                  <c:v>213.151041059509</c:v>
                </c:pt>
                <c:pt idx="23">
                  <c:v>215.407000226522</c:v>
                </c:pt>
                <c:pt idx="24">
                  <c:v>217.2663781983</c:v>
                </c:pt>
                <c:pt idx="25">
                  <c:v>218.815473512716</c:v>
                </c:pt>
                <c:pt idx="26">
                  <c:v>220.120215318416</c:v>
                </c:pt>
                <c:pt idx="27">
                  <c:v>221.230709039688</c:v>
                </c:pt>
                <c:pt idx="28">
                  <c:v>222.185153618102</c:v>
                </c:pt>
                <c:pt idx="29">
                  <c:v>223.012885628808</c:v>
                </c:pt>
                <c:pt idx="30">
                  <c:v>223.736647267955</c:v>
                </c:pt>
                <c:pt idx="31">
                  <c:v>224.374248760775</c:v>
                </c:pt>
                <c:pt idx="32">
                  <c:v>224.939782376226</c:v>
                </c:pt>
                <c:pt idx="33">
                  <c:v>225.444511534774</c:v>
                </c:pt>
                <c:pt idx="34">
                  <c:v>225.897526125466</c:v>
                </c:pt>
                <c:pt idx="35">
                  <c:v>226.306229485556</c:v>
                </c:pt>
                <c:pt idx="36">
                  <c:v>226.676703586721</c:v>
                </c:pt>
                <c:pt idx="37">
                  <c:v>227.013985476329</c:v>
                </c:pt>
                <c:pt idx="38">
                  <c:v>227.322278516736</c:v>
                </c:pt>
                <c:pt idx="39">
                  <c:v>227.605115294233</c:v>
                </c:pt>
                <c:pt idx="40">
                  <c:v>227.865484378678</c:v>
                </c:pt>
                <c:pt idx="41">
                  <c:v>228.105929801016</c:v>
                </c:pt>
                <c:pt idx="42">
                  <c:v>228.328629759128</c:v>
                </c:pt>
                <c:pt idx="43">
                  <c:v>228.535459373718</c:v>
                </c:pt>
                <c:pt idx="44">
                  <c:v>228.728041095935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'2023'!$I$11</c:f>
              <c:strCache>
                <c:ptCount val="1"/>
                <c:pt idx="0">
                  <c:v>Cycle 2</c:v>
                </c:pt>
              </c:strCache>
            </c:strRef>
          </c:tx>
          <c:spPr>
            <a:solidFill>
              <a:srgbClr val="0070c0"/>
            </a:solidFill>
            <a:ln w="19080">
              <a:solidFill>
                <a:srgbClr val="0070c0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'2023'!$I$12:$I$56</c:f>
              <c:numCache>
                <c:formatCode>General</c:formatCode>
                <c:ptCount val="45"/>
                <c:pt idx="0">
                  <c:v>164.570460611347</c:v>
                </c:pt>
                <c:pt idx="1">
                  <c:v>165.251863856912</c:v>
                </c:pt>
                <c:pt idx="2">
                  <c:v>166.022120684136</c:v>
                </c:pt>
                <c:pt idx="3">
                  <c:v>166.898990495534</c:v>
                </c:pt>
                <c:pt idx="4">
                  <c:v>167.905009918189</c:v>
                </c:pt>
                <c:pt idx="5">
                  <c:v>169.069074070248</c:v>
                </c:pt>
                <c:pt idx="6">
                  <c:v>170.428600907347</c:v>
                </c:pt>
                <c:pt idx="7">
                  <c:v>172.032470830961</c:v>
                </c:pt>
                <c:pt idx="8">
                  <c:v>173.944923392688</c:v>
                </c:pt>
                <c:pt idx="9">
                  <c:v>176.250422681399</c:v>
                </c:pt>
                <c:pt idx="10">
                  <c:v>179.058871125671</c:v>
                </c:pt>
                <c:pt idx="11">
                  <c:v>182.508755277947</c:v>
                </c:pt>
                <c:pt idx="12">
                  <c:v>186.761536375592</c:v>
                </c:pt>
                <c:pt idx="13">
                  <c:v>191.972760345995</c:v>
                </c:pt>
                <c:pt idx="14">
                  <c:v>198.218659253266</c:v>
                </c:pt>
                <c:pt idx="15">
                  <c:v>205.375559821609</c:v>
                </c:pt>
                <c:pt idx="16">
                  <c:v>213.02776851816</c:v>
                </c:pt>
                <c:pt idx="17">
                  <c:v>220.55106071839</c:v>
                </c:pt>
                <c:pt idx="18">
                  <c:v>227.378969734386</c:v>
                </c:pt>
                <c:pt idx="19">
                  <c:v>233.214625180945</c:v>
                </c:pt>
                <c:pt idx="20">
                  <c:v>238.029370564456</c:v>
                </c:pt>
                <c:pt idx="21">
                  <c:v>241.943274558644</c:v>
                </c:pt>
                <c:pt idx="22">
                  <c:v>245.120064112959</c:v>
                </c:pt>
                <c:pt idx="23">
                  <c:v>247.713799808888</c:v>
                </c:pt>
                <c:pt idx="24">
                  <c:v>249.851575655252</c:v>
                </c:pt>
                <c:pt idx="25">
                  <c:v>251.6326113549</c:v>
                </c:pt>
                <c:pt idx="26">
                  <c:v>253.132707387175</c:v>
                </c:pt>
                <c:pt idx="27">
                  <c:v>254.409471278599</c:v>
                </c:pt>
                <c:pt idx="28">
                  <c:v>255.506821358785</c:v>
                </c:pt>
                <c:pt idx="29">
                  <c:v>256.458486661164</c:v>
                </c:pt>
                <c:pt idx="30">
                  <c:v>257.290614487877</c:v>
                </c:pt>
                <c:pt idx="31">
                  <c:v>258.023681724149</c:v>
                </c:pt>
                <c:pt idx="32">
                  <c:v>258.673890622914</c:v>
                </c:pt>
                <c:pt idx="33">
                  <c:v>259.254191035459</c:v>
                </c:pt>
                <c:pt idx="34">
                  <c:v>259.775033846727</c:v>
                </c:pt>
                <c:pt idx="35">
                  <c:v>260.24493086863</c:v>
                </c:pt>
                <c:pt idx="36">
                  <c:v>260.670874704254</c:v>
                </c:pt>
                <c:pt idx="37">
                  <c:v>261.058656579678</c:v>
                </c:pt>
                <c:pt idx="38">
                  <c:v>261.413109211358</c:v>
                </c:pt>
                <c:pt idx="39">
                  <c:v>261.738294106831</c:v>
                </c:pt>
                <c:pt idx="40">
                  <c:v>262.037647303607</c:v>
                </c:pt>
                <c:pt idx="41">
                  <c:v>262.314093741095</c:v>
                </c:pt>
                <c:pt idx="42">
                  <c:v>262.570137750794</c:v>
                </c:pt>
                <c:pt idx="43">
                  <c:v>262.807935208381</c:v>
                </c:pt>
                <c:pt idx="44">
                  <c:v>263.029351488693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'2023'!$J$11</c:f>
              <c:strCache>
                <c:ptCount val="1"/>
                <c:pt idx="0">
                  <c:v>Cycle 3</c:v>
                </c:pt>
              </c:strCache>
            </c:strRef>
          </c:tx>
          <c:spPr>
            <a:solidFill>
              <a:srgbClr val="00b0f0"/>
            </a:solidFill>
            <a:ln w="19080">
              <a:solidFill>
                <a:srgbClr val="00b0f0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'2023'!$J$12:$J$56</c:f>
              <c:numCache>
                <c:formatCode>General</c:formatCode>
                <c:ptCount val="45"/>
                <c:pt idx="0">
                  <c:v>189.240594298452</c:v>
                </c:pt>
                <c:pt idx="1">
                  <c:v>190.024404968205</c:v>
                </c:pt>
                <c:pt idx="2">
                  <c:v>190.910422937093</c:v>
                </c:pt>
                <c:pt idx="3">
                  <c:v>191.919076650782</c:v>
                </c:pt>
                <c:pt idx="4">
                  <c:v>193.076289743894</c:v>
                </c:pt>
                <c:pt idx="5">
                  <c:v>194.415299953487</c:v>
                </c:pt>
                <c:pt idx="6">
                  <c:v>195.979148742983</c:v>
                </c:pt>
                <c:pt idx="7">
                  <c:v>197.82406270136</c:v>
                </c:pt>
                <c:pt idx="8">
                  <c:v>200.0239358793</c:v>
                </c:pt>
                <c:pt idx="9">
                  <c:v>202.675926390592</c:v>
                </c:pt>
                <c:pt idx="10">
                  <c:v>205.906453791806</c:v>
                </c:pt>
                <c:pt idx="11">
                  <c:v>209.874817643268</c:v>
                </c:pt>
                <c:pt idx="12">
                  <c:v>214.766745033045</c:v>
                </c:pt>
                <c:pt idx="13">
                  <c:v>220.761158733104</c:v>
                </c:pt>
                <c:pt idx="14">
                  <c:v>227.94574764956</c:v>
                </c:pt>
                <c:pt idx="15">
                  <c:v>236.178251771527</c:v>
                </c:pt>
                <c:pt idx="16">
                  <c:v>244.980503393571</c:v>
                </c:pt>
                <c:pt idx="17">
                  <c:v>253.634463785744</c:v>
                </c:pt>
                <c:pt idx="18">
                  <c:v>261.488532538247</c:v>
                </c:pt>
                <c:pt idx="19">
                  <c:v>268.201222907411</c:v>
                </c:pt>
                <c:pt idx="20">
                  <c:v>273.739571643357</c:v>
                </c:pt>
                <c:pt idx="21">
                  <c:v>278.241692422799</c:v>
                </c:pt>
                <c:pt idx="22">
                  <c:v>281.895918557531</c:v>
                </c:pt>
                <c:pt idx="23">
                  <c:v>284.879464242444</c:v>
                </c:pt>
                <c:pt idx="24">
                  <c:v>287.338524320053</c:v>
                </c:pt>
                <c:pt idx="25">
                  <c:v>289.38723012485</c:v>
                </c:pt>
                <c:pt idx="26">
                  <c:v>291.112774115733</c:v>
                </c:pt>
                <c:pt idx="27">
                  <c:v>292.581421597776</c:v>
                </c:pt>
                <c:pt idx="28">
                  <c:v>293.843691343193</c:v>
                </c:pt>
                <c:pt idx="29">
                  <c:v>294.938381488703</c:v>
                </c:pt>
                <c:pt idx="30">
                  <c:v>295.895568988795</c:v>
                </c:pt>
                <c:pt idx="31">
                  <c:v>296.738808179652</c:v>
                </c:pt>
                <c:pt idx="32">
                  <c:v>297.486736334878</c:v>
                </c:pt>
                <c:pt idx="33">
                  <c:v>298.154249526187</c:v>
                </c:pt>
                <c:pt idx="34">
                  <c:v>298.75336929175</c:v>
                </c:pt>
                <c:pt idx="35">
                  <c:v>299.293886675326</c:v>
                </c:pt>
                <c:pt idx="36">
                  <c:v>299.783845191448</c:v>
                </c:pt>
                <c:pt idx="37">
                  <c:v>300.229906423873</c:v>
                </c:pt>
                <c:pt idx="38">
                  <c:v>300.637629393262</c:v>
                </c:pt>
                <c:pt idx="39">
                  <c:v>301.011686007129</c:v>
                </c:pt>
                <c:pt idx="40">
                  <c:v>301.356028701687</c:v>
                </c:pt>
                <c:pt idx="41">
                  <c:v>301.674022002612</c:v>
                </c:pt>
                <c:pt idx="42">
                  <c:v>301.968546614925</c:v>
                </c:pt>
                <c:pt idx="43">
                  <c:v>302.242082418739</c:v>
                </c:pt>
                <c:pt idx="44">
                  <c:v>302.496775134243</c:v>
                </c:pt>
              </c:numCache>
            </c:numRef>
          </c:yVal>
          <c:smooth val="0"/>
        </c:ser>
        <c:axId val="29131296"/>
        <c:axId val="54284270"/>
      </c:scatterChart>
      <c:valAx>
        <c:axId val="29131296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fr-FR" sz="1000" spc="-1" strike="noStrike">
                    <a:solidFill>
                      <a:srgbClr val="000000"/>
                    </a:solidFill>
                    <a:latin typeface="Calibri"/>
                  </a:rPr>
                  <a:t>QF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4284270"/>
        <c:crosses val="autoZero"/>
        <c:crossBetween val="midCat"/>
      </c:valAx>
      <c:valAx>
        <c:axId val="54284270"/>
        <c:scaling>
          <c:orientation val="minMax"/>
          <c:max val="500"/>
          <c:min val="1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fr-FR" sz="1000" spc="-1" strike="noStrike">
                    <a:solidFill>
                      <a:srgbClr val="000000"/>
                    </a:solidFill>
                    <a:latin typeface="Calibri"/>
                  </a:rPr>
                  <a:t>Tarif annuel (€)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_-* #,##0\ [$€-40C]_-;\-* #,##0\ [$€-40C]_-;_-* \-??\ [$€-40C]_-;_-@_-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9131296"/>
        <c:crosses val="autoZero"/>
        <c:crossBetween val="midCat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e2f0d9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fr-FR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fr-FR" sz="1800" spc="-1" strike="noStrike">
                <a:solidFill>
                  <a:srgbClr val="000000"/>
                </a:solidFill>
                <a:latin typeface="Calibri"/>
              </a:rPr>
              <a:t>Tarifs école de musique - 2ème instrument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'2024'!$U$6</c:f>
              <c:strCache>
                <c:ptCount val="1"/>
                <c:pt idx="0">
                  <c:v>Cycle 1</c:v>
                </c:pt>
              </c:strCache>
            </c:strRef>
          </c:tx>
          <c:spPr>
            <a:solidFill>
              <a:srgbClr val="002060"/>
            </a:solidFill>
            <a:ln w="19080">
              <a:solidFill>
                <a:srgbClr val="002060"/>
              </a:solidFill>
              <a:round/>
            </a:ln>
          </c:spPr>
          <c:marker>
            <c:symbol val="none"/>
          </c:marker>
          <c:dPt>
            <c:idx val="18"/>
            <c:marker>
              <c:symbol val="none"/>
            </c:marker>
          </c:dPt>
          <c:dLbls>
            <c:dLbl>
              <c:idx val="1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'2024'!$P$7:$P$25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1001</c:v>
                </c:pt>
                <c:pt idx="3">
                  <c:v>1300</c:v>
                </c:pt>
                <c:pt idx="4">
                  <c:v>1301</c:v>
                </c:pt>
                <c:pt idx="5">
                  <c:v>1599</c:v>
                </c:pt>
                <c:pt idx="6">
                  <c:v>1600</c:v>
                </c:pt>
                <c:pt idx="7">
                  <c:v>1799</c:v>
                </c:pt>
                <c:pt idx="8">
                  <c:v>1800</c:v>
                </c:pt>
                <c:pt idx="9">
                  <c:v>1999</c:v>
                </c:pt>
                <c:pt idx="10">
                  <c:v>2000</c:v>
                </c:pt>
                <c:pt idx="11">
                  <c:v>2499</c:v>
                </c:pt>
                <c:pt idx="12">
                  <c:v>2500</c:v>
                </c:pt>
                <c:pt idx="13">
                  <c:v>3499</c:v>
                </c:pt>
                <c:pt idx="14">
                  <c:v>3500</c:v>
                </c:pt>
                <c:pt idx="15">
                  <c:v>4500</c:v>
                </c:pt>
                <c:pt idx="17">
                  <c:v>0</c:v>
                </c:pt>
                <c:pt idx="18">
                  <c:v>4500</c:v>
                </c:pt>
              </c:numCache>
            </c:numRef>
          </c:xVal>
          <c:yVal>
            <c:numRef>
              <c:f>'2024'!$U$7:$U$25</c:f>
              <c:numCache>
                <c:formatCode>General</c:formatCode>
                <c:ptCount val="19"/>
                <c:pt idx="0">
                  <c:v>150</c:v>
                </c:pt>
                <c:pt idx="1">
                  <c:v>150</c:v>
                </c:pt>
                <c:pt idx="2">
                  <c:v>170</c:v>
                </c:pt>
                <c:pt idx="3">
                  <c:v>170</c:v>
                </c:pt>
                <c:pt idx="4">
                  <c:v>185</c:v>
                </c:pt>
                <c:pt idx="5">
                  <c:v>185</c:v>
                </c:pt>
                <c:pt idx="6">
                  <c:v>200</c:v>
                </c:pt>
                <c:pt idx="7">
                  <c:v>200</c:v>
                </c:pt>
                <c:pt idx="8">
                  <c:v>220</c:v>
                </c:pt>
                <c:pt idx="9">
                  <c:v>220</c:v>
                </c:pt>
                <c:pt idx="10">
                  <c:v>240</c:v>
                </c:pt>
                <c:pt idx="11">
                  <c:v>240</c:v>
                </c:pt>
                <c:pt idx="12">
                  <c:v>250</c:v>
                </c:pt>
                <c:pt idx="13">
                  <c:v>250</c:v>
                </c:pt>
                <c:pt idx="14">
                  <c:v>260</c:v>
                </c:pt>
                <c:pt idx="15">
                  <c:v>260</c:v>
                </c:pt>
                <c:pt idx="17">
                  <c:v>286</c:v>
                </c:pt>
                <c:pt idx="18">
                  <c:v>286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'2024'!$V$6</c:f>
              <c:strCache>
                <c:ptCount val="1"/>
                <c:pt idx="0">
                  <c:v>Cycle 2</c:v>
                </c:pt>
              </c:strCache>
            </c:strRef>
          </c:tx>
          <c:spPr>
            <a:solidFill>
              <a:srgbClr val="0070c0"/>
            </a:solidFill>
            <a:ln w="19080">
              <a:solidFill>
                <a:srgbClr val="0070c0"/>
              </a:solidFill>
              <a:round/>
            </a:ln>
          </c:spPr>
          <c:marker>
            <c:symbol val="none"/>
          </c:marker>
          <c:dPt>
            <c:idx val="18"/>
            <c:marker>
              <c:symbol val="none"/>
            </c:marker>
          </c:dPt>
          <c:dLbls>
            <c:dLbl>
              <c:idx val="1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'2024'!$P$7:$P$25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1001</c:v>
                </c:pt>
                <c:pt idx="3">
                  <c:v>1300</c:v>
                </c:pt>
                <c:pt idx="4">
                  <c:v>1301</c:v>
                </c:pt>
                <c:pt idx="5">
                  <c:v>1599</c:v>
                </c:pt>
                <c:pt idx="6">
                  <c:v>1600</c:v>
                </c:pt>
                <c:pt idx="7">
                  <c:v>1799</c:v>
                </c:pt>
                <c:pt idx="8">
                  <c:v>1800</c:v>
                </c:pt>
                <c:pt idx="9">
                  <c:v>1999</c:v>
                </c:pt>
                <c:pt idx="10">
                  <c:v>2000</c:v>
                </c:pt>
                <c:pt idx="11">
                  <c:v>2499</c:v>
                </c:pt>
                <c:pt idx="12">
                  <c:v>2500</c:v>
                </c:pt>
                <c:pt idx="13">
                  <c:v>3499</c:v>
                </c:pt>
                <c:pt idx="14">
                  <c:v>3500</c:v>
                </c:pt>
                <c:pt idx="15">
                  <c:v>4500</c:v>
                </c:pt>
                <c:pt idx="17">
                  <c:v>0</c:v>
                </c:pt>
                <c:pt idx="18">
                  <c:v>4500</c:v>
                </c:pt>
              </c:numCache>
            </c:numRef>
          </c:xVal>
          <c:yVal>
            <c:numRef>
              <c:f>'2024'!$V$7:$V$25</c:f>
              <c:numCache>
                <c:formatCode>General</c:formatCode>
                <c:ptCount val="19"/>
                <c:pt idx="0">
                  <c:v>180</c:v>
                </c:pt>
                <c:pt idx="1">
                  <c:v>180</c:v>
                </c:pt>
                <c:pt idx="2">
                  <c:v>200</c:v>
                </c:pt>
                <c:pt idx="3">
                  <c:v>200</c:v>
                </c:pt>
                <c:pt idx="4">
                  <c:v>220</c:v>
                </c:pt>
                <c:pt idx="5">
                  <c:v>220</c:v>
                </c:pt>
                <c:pt idx="6">
                  <c:v>240</c:v>
                </c:pt>
                <c:pt idx="7">
                  <c:v>240</c:v>
                </c:pt>
                <c:pt idx="8">
                  <c:v>250</c:v>
                </c:pt>
                <c:pt idx="9">
                  <c:v>250</c:v>
                </c:pt>
                <c:pt idx="10">
                  <c:v>260</c:v>
                </c:pt>
                <c:pt idx="11">
                  <c:v>260</c:v>
                </c:pt>
                <c:pt idx="12">
                  <c:v>270</c:v>
                </c:pt>
                <c:pt idx="13">
                  <c:v>270</c:v>
                </c:pt>
                <c:pt idx="14">
                  <c:v>280</c:v>
                </c:pt>
                <c:pt idx="15">
                  <c:v>280</c:v>
                </c:pt>
                <c:pt idx="17">
                  <c:v>308</c:v>
                </c:pt>
                <c:pt idx="18">
                  <c:v>308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'2024'!$W$6</c:f>
              <c:strCache>
                <c:ptCount val="1"/>
                <c:pt idx="0">
                  <c:v>Cycle 3</c:v>
                </c:pt>
              </c:strCache>
            </c:strRef>
          </c:tx>
          <c:spPr>
            <a:solidFill>
              <a:srgbClr val="00b0f0"/>
            </a:solidFill>
            <a:ln w="19080">
              <a:solidFill>
                <a:srgbClr val="00b0f0"/>
              </a:solidFill>
              <a:round/>
            </a:ln>
          </c:spPr>
          <c:marker>
            <c:symbol val="none"/>
          </c:marker>
          <c:dPt>
            <c:idx val="18"/>
            <c:marker>
              <c:symbol val="none"/>
            </c:marker>
          </c:dPt>
          <c:dLbls>
            <c:dLbl>
              <c:idx val="1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'2024'!$P$7:$P$25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1001</c:v>
                </c:pt>
                <c:pt idx="3">
                  <c:v>1300</c:v>
                </c:pt>
                <c:pt idx="4">
                  <c:v>1301</c:v>
                </c:pt>
                <c:pt idx="5">
                  <c:v>1599</c:v>
                </c:pt>
                <c:pt idx="6">
                  <c:v>1600</c:v>
                </c:pt>
                <c:pt idx="7">
                  <c:v>1799</c:v>
                </c:pt>
                <c:pt idx="8">
                  <c:v>1800</c:v>
                </c:pt>
                <c:pt idx="9">
                  <c:v>1999</c:v>
                </c:pt>
                <c:pt idx="10">
                  <c:v>2000</c:v>
                </c:pt>
                <c:pt idx="11">
                  <c:v>2499</c:v>
                </c:pt>
                <c:pt idx="12">
                  <c:v>2500</c:v>
                </c:pt>
                <c:pt idx="13">
                  <c:v>3499</c:v>
                </c:pt>
                <c:pt idx="14">
                  <c:v>3500</c:v>
                </c:pt>
                <c:pt idx="15">
                  <c:v>4500</c:v>
                </c:pt>
                <c:pt idx="17">
                  <c:v>0</c:v>
                </c:pt>
                <c:pt idx="18">
                  <c:v>4500</c:v>
                </c:pt>
              </c:numCache>
            </c:numRef>
          </c:xVal>
          <c:yVal>
            <c:numRef>
              <c:f>'2024'!$W$7:$W$25</c:f>
              <c:numCache>
                <c:formatCode>General</c:formatCode>
                <c:ptCount val="19"/>
                <c:pt idx="0">
                  <c:v>215</c:v>
                </c:pt>
                <c:pt idx="1">
                  <c:v>215</c:v>
                </c:pt>
                <c:pt idx="2">
                  <c:v>225</c:v>
                </c:pt>
                <c:pt idx="3">
                  <c:v>225</c:v>
                </c:pt>
                <c:pt idx="4">
                  <c:v>240</c:v>
                </c:pt>
                <c:pt idx="5">
                  <c:v>240</c:v>
                </c:pt>
                <c:pt idx="6">
                  <c:v>260</c:v>
                </c:pt>
                <c:pt idx="7">
                  <c:v>260</c:v>
                </c:pt>
                <c:pt idx="8">
                  <c:v>280</c:v>
                </c:pt>
                <c:pt idx="9">
                  <c:v>280</c:v>
                </c:pt>
                <c:pt idx="10">
                  <c:v>300</c:v>
                </c:pt>
                <c:pt idx="11">
                  <c:v>300</c:v>
                </c:pt>
                <c:pt idx="12">
                  <c:v>310</c:v>
                </c:pt>
                <c:pt idx="13">
                  <c:v>310</c:v>
                </c:pt>
                <c:pt idx="14">
                  <c:v>320</c:v>
                </c:pt>
                <c:pt idx="15">
                  <c:v>320</c:v>
                </c:pt>
                <c:pt idx="17">
                  <c:v>352</c:v>
                </c:pt>
                <c:pt idx="18">
                  <c:v>352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'2023'!$H$11</c:f>
              <c:strCache>
                <c:ptCount val="1"/>
                <c:pt idx="0">
                  <c:v>Cycle 1</c:v>
                </c:pt>
              </c:strCache>
            </c:strRef>
          </c:tx>
          <c:spPr>
            <a:solidFill>
              <a:srgbClr val="002060"/>
            </a:solidFill>
            <a:ln w="19080">
              <a:solidFill>
                <a:srgbClr val="002060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'2023'!$H$12:$H$56</c:f>
              <c:numCache>
                <c:formatCode>General</c:formatCode>
                <c:ptCount val="45"/>
                <c:pt idx="0">
                  <c:v>143.091236313802</c:v>
                </c:pt>
                <c:pt idx="1">
                  <c:v>143.68390190447</c:v>
                </c:pt>
                <c:pt idx="2">
                  <c:v>144.353849869121</c:v>
                </c:pt>
                <c:pt idx="3">
                  <c:v>145.116526842109</c:v>
                </c:pt>
                <c:pt idx="4">
                  <c:v>145.991534554843</c:v>
                </c:pt>
                <c:pt idx="5">
                  <c:v>147.004005177409</c:v>
                </c:pt>
                <c:pt idx="6">
                  <c:v>148.186483806889</c:v>
                </c:pt>
                <c:pt idx="7">
                  <c:v>149.581485256942</c:v>
                </c:pt>
                <c:pt idx="8">
                  <c:v>151.244883302809</c:v>
                </c:pt>
                <c:pt idx="9">
                  <c:v>153.250142459737</c:v>
                </c:pt>
                <c:pt idx="10">
                  <c:v>155.692852803309</c:v>
                </c:pt>
                <c:pt idx="11">
                  <c:v>158.693466085023</c:v>
                </c:pt>
                <c:pt idx="12">
                  <c:v>162.39241679831</c:v>
                </c:pt>
                <c:pt idx="13">
                  <c:v>166.924994464509</c:v>
                </c:pt>
                <c:pt idx="14">
                  <c:v>172.35750361269</c:v>
                </c:pt>
                <c:pt idx="15">
                  <c:v>178.582376667372</c:v>
                </c:pt>
                <c:pt idx="16">
                  <c:v>185.238054955634</c:v>
                </c:pt>
                <c:pt idx="17">
                  <c:v>191.781605261037</c:v>
                </c:pt>
                <c:pt idx="18">
                  <c:v>197.720330613949</c:v>
                </c:pt>
                <c:pt idx="19">
                  <c:v>202.796021410379</c:v>
                </c:pt>
                <c:pt idx="20">
                  <c:v>206.983753029223</c:v>
                </c:pt>
                <c:pt idx="21">
                  <c:v>210.387957863338</c:v>
                </c:pt>
                <c:pt idx="22">
                  <c:v>213.151041059509</c:v>
                </c:pt>
                <c:pt idx="23">
                  <c:v>215.407000226522</c:v>
                </c:pt>
                <c:pt idx="24">
                  <c:v>217.2663781983</c:v>
                </c:pt>
                <c:pt idx="25">
                  <c:v>218.815473512716</c:v>
                </c:pt>
                <c:pt idx="26">
                  <c:v>220.120215318416</c:v>
                </c:pt>
                <c:pt idx="27">
                  <c:v>221.230709039688</c:v>
                </c:pt>
                <c:pt idx="28">
                  <c:v>222.185153618102</c:v>
                </c:pt>
                <c:pt idx="29">
                  <c:v>223.012885628808</c:v>
                </c:pt>
                <c:pt idx="30">
                  <c:v>223.736647267955</c:v>
                </c:pt>
                <c:pt idx="31">
                  <c:v>224.374248760775</c:v>
                </c:pt>
                <c:pt idx="32">
                  <c:v>224.939782376226</c:v>
                </c:pt>
                <c:pt idx="33">
                  <c:v>225.444511534774</c:v>
                </c:pt>
                <c:pt idx="34">
                  <c:v>225.897526125466</c:v>
                </c:pt>
                <c:pt idx="35">
                  <c:v>226.306229485556</c:v>
                </c:pt>
                <c:pt idx="36">
                  <c:v>226.676703586721</c:v>
                </c:pt>
                <c:pt idx="37">
                  <c:v>227.013985476329</c:v>
                </c:pt>
                <c:pt idx="38">
                  <c:v>227.322278516736</c:v>
                </c:pt>
                <c:pt idx="39">
                  <c:v>227.605115294233</c:v>
                </c:pt>
                <c:pt idx="40">
                  <c:v>227.865484378678</c:v>
                </c:pt>
                <c:pt idx="41">
                  <c:v>228.105929801016</c:v>
                </c:pt>
                <c:pt idx="42">
                  <c:v>228.328629759128</c:v>
                </c:pt>
                <c:pt idx="43">
                  <c:v>228.535459373718</c:v>
                </c:pt>
                <c:pt idx="44">
                  <c:v>228.728041095935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'2023'!$I$11</c:f>
              <c:strCache>
                <c:ptCount val="1"/>
                <c:pt idx="0">
                  <c:v>Cycle 2</c:v>
                </c:pt>
              </c:strCache>
            </c:strRef>
          </c:tx>
          <c:spPr>
            <a:solidFill>
              <a:srgbClr val="0070c0"/>
            </a:solidFill>
            <a:ln w="19080">
              <a:solidFill>
                <a:srgbClr val="0070c0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'2023'!$I$12:$I$56</c:f>
              <c:numCache>
                <c:formatCode>General</c:formatCode>
                <c:ptCount val="45"/>
                <c:pt idx="0">
                  <c:v>164.570460611347</c:v>
                </c:pt>
                <c:pt idx="1">
                  <c:v>165.251863856912</c:v>
                </c:pt>
                <c:pt idx="2">
                  <c:v>166.022120684136</c:v>
                </c:pt>
                <c:pt idx="3">
                  <c:v>166.898990495534</c:v>
                </c:pt>
                <c:pt idx="4">
                  <c:v>167.905009918189</c:v>
                </c:pt>
                <c:pt idx="5">
                  <c:v>169.069074070248</c:v>
                </c:pt>
                <c:pt idx="6">
                  <c:v>170.428600907347</c:v>
                </c:pt>
                <c:pt idx="7">
                  <c:v>172.032470830961</c:v>
                </c:pt>
                <c:pt idx="8">
                  <c:v>173.944923392688</c:v>
                </c:pt>
                <c:pt idx="9">
                  <c:v>176.250422681399</c:v>
                </c:pt>
                <c:pt idx="10">
                  <c:v>179.058871125671</c:v>
                </c:pt>
                <c:pt idx="11">
                  <c:v>182.508755277947</c:v>
                </c:pt>
                <c:pt idx="12">
                  <c:v>186.761536375592</c:v>
                </c:pt>
                <c:pt idx="13">
                  <c:v>191.972760345995</c:v>
                </c:pt>
                <c:pt idx="14">
                  <c:v>198.218659253266</c:v>
                </c:pt>
                <c:pt idx="15">
                  <c:v>205.375559821609</c:v>
                </c:pt>
                <c:pt idx="16">
                  <c:v>213.02776851816</c:v>
                </c:pt>
                <c:pt idx="17">
                  <c:v>220.55106071839</c:v>
                </c:pt>
                <c:pt idx="18">
                  <c:v>227.378969734386</c:v>
                </c:pt>
                <c:pt idx="19">
                  <c:v>233.214625180945</c:v>
                </c:pt>
                <c:pt idx="20">
                  <c:v>238.029370564456</c:v>
                </c:pt>
                <c:pt idx="21">
                  <c:v>241.943274558644</c:v>
                </c:pt>
                <c:pt idx="22">
                  <c:v>245.120064112959</c:v>
                </c:pt>
                <c:pt idx="23">
                  <c:v>247.713799808888</c:v>
                </c:pt>
                <c:pt idx="24">
                  <c:v>249.851575655252</c:v>
                </c:pt>
                <c:pt idx="25">
                  <c:v>251.6326113549</c:v>
                </c:pt>
                <c:pt idx="26">
                  <c:v>253.132707387175</c:v>
                </c:pt>
                <c:pt idx="27">
                  <c:v>254.409471278599</c:v>
                </c:pt>
                <c:pt idx="28">
                  <c:v>255.506821358785</c:v>
                </c:pt>
                <c:pt idx="29">
                  <c:v>256.458486661164</c:v>
                </c:pt>
                <c:pt idx="30">
                  <c:v>257.290614487877</c:v>
                </c:pt>
                <c:pt idx="31">
                  <c:v>258.023681724149</c:v>
                </c:pt>
                <c:pt idx="32">
                  <c:v>258.673890622914</c:v>
                </c:pt>
                <c:pt idx="33">
                  <c:v>259.254191035459</c:v>
                </c:pt>
                <c:pt idx="34">
                  <c:v>259.775033846727</c:v>
                </c:pt>
                <c:pt idx="35">
                  <c:v>260.24493086863</c:v>
                </c:pt>
                <c:pt idx="36">
                  <c:v>260.670874704254</c:v>
                </c:pt>
                <c:pt idx="37">
                  <c:v>261.058656579678</c:v>
                </c:pt>
                <c:pt idx="38">
                  <c:v>261.413109211358</c:v>
                </c:pt>
                <c:pt idx="39">
                  <c:v>261.738294106831</c:v>
                </c:pt>
                <c:pt idx="40">
                  <c:v>262.037647303607</c:v>
                </c:pt>
                <c:pt idx="41">
                  <c:v>262.314093741095</c:v>
                </c:pt>
                <c:pt idx="42">
                  <c:v>262.570137750794</c:v>
                </c:pt>
                <c:pt idx="43">
                  <c:v>262.807935208381</c:v>
                </c:pt>
                <c:pt idx="44">
                  <c:v>263.029351488693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'2023'!$J$11</c:f>
              <c:strCache>
                <c:ptCount val="1"/>
                <c:pt idx="0">
                  <c:v>Cycle 3</c:v>
                </c:pt>
              </c:strCache>
            </c:strRef>
          </c:tx>
          <c:spPr>
            <a:solidFill>
              <a:srgbClr val="00b0f0"/>
            </a:solidFill>
            <a:ln w="19080">
              <a:solidFill>
                <a:srgbClr val="00b0f0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'2023'!$J$12:$J$56</c:f>
              <c:numCache>
                <c:formatCode>General</c:formatCode>
                <c:ptCount val="45"/>
                <c:pt idx="0">
                  <c:v>189.240594298452</c:v>
                </c:pt>
                <c:pt idx="1">
                  <c:v>190.024404968205</c:v>
                </c:pt>
                <c:pt idx="2">
                  <c:v>190.910422937093</c:v>
                </c:pt>
                <c:pt idx="3">
                  <c:v>191.919076650782</c:v>
                </c:pt>
                <c:pt idx="4">
                  <c:v>193.076289743894</c:v>
                </c:pt>
                <c:pt idx="5">
                  <c:v>194.415299953487</c:v>
                </c:pt>
                <c:pt idx="6">
                  <c:v>195.979148742983</c:v>
                </c:pt>
                <c:pt idx="7">
                  <c:v>197.82406270136</c:v>
                </c:pt>
                <c:pt idx="8">
                  <c:v>200.0239358793</c:v>
                </c:pt>
                <c:pt idx="9">
                  <c:v>202.675926390592</c:v>
                </c:pt>
                <c:pt idx="10">
                  <c:v>205.906453791806</c:v>
                </c:pt>
                <c:pt idx="11">
                  <c:v>209.874817643268</c:v>
                </c:pt>
                <c:pt idx="12">
                  <c:v>214.766745033045</c:v>
                </c:pt>
                <c:pt idx="13">
                  <c:v>220.761158733104</c:v>
                </c:pt>
                <c:pt idx="14">
                  <c:v>227.94574764956</c:v>
                </c:pt>
                <c:pt idx="15">
                  <c:v>236.178251771527</c:v>
                </c:pt>
                <c:pt idx="16">
                  <c:v>244.980503393571</c:v>
                </c:pt>
                <c:pt idx="17">
                  <c:v>253.634463785744</c:v>
                </c:pt>
                <c:pt idx="18">
                  <c:v>261.488532538247</c:v>
                </c:pt>
                <c:pt idx="19">
                  <c:v>268.201222907411</c:v>
                </c:pt>
                <c:pt idx="20">
                  <c:v>273.739571643357</c:v>
                </c:pt>
                <c:pt idx="21">
                  <c:v>278.241692422799</c:v>
                </c:pt>
                <c:pt idx="22">
                  <c:v>281.895918557531</c:v>
                </c:pt>
                <c:pt idx="23">
                  <c:v>284.879464242444</c:v>
                </c:pt>
                <c:pt idx="24">
                  <c:v>287.338524320053</c:v>
                </c:pt>
                <c:pt idx="25">
                  <c:v>289.38723012485</c:v>
                </c:pt>
                <c:pt idx="26">
                  <c:v>291.112774115733</c:v>
                </c:pt>
                <c:pt idx="27">
                  <c:v>292.581421597776</c:v>
                </c:pt>
                <c:pt idx="28">
                  <c:v>293.843691343193</c:v>
                </c:pt>
                <c:pt idx="29">
                  <c:v>294.938381488703</c:v>
                </c:pt>
                <c:pt idx="30">
                  <c:v>295.895568988795</c:v>
                </c:pt>
                <c:pt idx="31">
                  <c:v>296.738808179652</c:v>
                </c:pt>
                <c:pt idx="32">
                  <c:v>297.486736334878</c:v>
                </c:pt>
                <c:pt idx="33">
                  <c:v>298.154249526187</c:v>
                </c:pt>
                <c:pt idx="34">
                  <c:v>298.75336929175</c:v>
                </c:pt>
                <c:pt idx="35">
                  <c:v>299.293886675326</c:v>
                </c:pt>
                <c:pt idx="36">
                  <c:v>299.783845191448</c:v>
                </c:pt>
                <c:pt idx="37">
                  <c:v>300.229906423873</c:v>
                </c:pt>
                <c:pt idx="38">
                  <c:v>300.637629393262</c:v>
                </c:pt>
                <c:pt idx="39">
                  <c:v>301.011686007129</c:v>
                </c:pt>
                <c:pt idx="40">
                  <c:v>301.356028701687</c:v>
                </c:pt>
                <c:pt idx="41">
                  <c:v>301.674022002612</c:v>
                </c:pt>
                <c:pt idx="42">
                  <c:v>301.968546614925</c:v>
                </c:pt>
                <c:pt idx="43">
                  <c:v>302.242082418739</c:v>
                </c:pt>
                <c:pt idx="44">
                  <c:v>302.496775134243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"Tarif 2023"</c:f>
              <c:strCache>
                <c:ptCount val="1"/>
                <c:pt idx="0">
                  <c:v>Tarif 2023</c:v>
                </c:pt>
              </c:strCache>
            </c:strRef>
          </c:tx>
          <c:spPr>
            <a:solidFill>
              <a:srgbClr val="c55a11"/>
            </a:solidFill>
            <a:ln w="19080">
              <a:noFill/>
            </a:ln>
          </c:spPr>
          <c:marker>
            <c:symbol val="diamond"/>
            <c:size val="8"/>
            <c:spPr>
              <a:solidFill>
                <a:srgbClr val="c55a11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'2024'!$C$30</c:f>
              <c:numCache>
                <c:formatCode>General</c:formatCode>
                <c:ptCount val="1"/>
                <c:pt idx="0">
                  <c:v>1400</c:v>
                </c:pt>
              </c:numCache>
            </c:numRef>
          </c:xVal>
          <c:yVal>
            <c:numRef>
              <c:f>'2024'!$E$32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"/>
          <c:order val="7"/>
          <c:tx>
            <c:strRef>
              <c:f>"Tarif 2024"</c:f>
              <c:strCache>
                <c:ptCount val="1"/>
                <c:pt idx="0">
                  <c:v>Tarif 2024</c:v>
                </c:pt>
              </c:strCache>
            </c:strRef>
          </c:tx>
          <c:spPr>
            <a:solidFill>
              <a:srgbClr val="99ccff"/>
            </a:solidFill>
            <a:ln w="19080">
              <a:noFill/>
            </a:ln>
          </c:spPr>
          <c:marker>
            <c:symbol val="square"/>
            <c:size val="8"/>
            <c:spPr>
              <a:solidFill>
                <a:srgbClr val="99ccff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'2024'!$C$30</c:f>
              <c:numCache>
                <c:formatCode>General</c:formatCode>
                <c:ptCount val="1"/>
                <c:pt idx="0">
                  <c:v>1400</c:v>
                </c:pt>
              </c:numCache>
            </c:numRef>
          </c:xVal>
          <c:yVal>
            <c:numRef>
              <c:f>'2024'!$E$33</c:f>
              <c:numCache>
                <c:formatCode>General</c:formatCode>
                <c:ptCount val="1"/>
              </c:numCache>
            </c:numRef>
          </c:yVal>
          <c:smooth val="0"/>
        </c:ser>
        <c:axId val="97268210"/>
        <c:axId val="23105610"/>
      </c:scatterChart>
      <c:valAx>
        <c:axId val="97268210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fr-FR" sz="1000" spc="-1" strike="noStrike">
                    <a:solidFill>
                      <a:srgbClr val="000000"/>
                    </a:solidFill>
                    <a:latin typeface="Calibri"/>
                  </a:rPr>
                  <a:t>QF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3105610"/>
        <c:crosses val="autoZero"/>
        <c:crossBetween val="midCat"/>
      </c:valAx>
      <c:valAx>
        <c:axId val="23105610"/>
        <c:scaling>
          <c:orientation val="minMax"/>
          <c:min val="1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fr-FR" sz="1000" spc="-1" strike="noStrike">
                    <a:solidFill>
                      <a:srgbClr val="000000"/>
                    </a:solidFill>
                    <a:latin typeface="Calibri"/>
                  </a:rPr>
                  <a:t>Tarif annuel (€)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7268210"/>
        <c:crosses val="autoZero"/>
        <c:crossBetween val="midCat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271838965563603"/>
          <c:y val="0.902668457932874"/>
          <c:w val="0.728160996344503"/>
          <c:h val="0.0548590405036694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e2f0d9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fr-FR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fr-FR" sz="1800" spc="-1" strike="noStrike">
                <a:solidFill>
                  <a:srgbClr val="000000"/>
                </a:solidFill>
                <a:latin typeface="Calibri"/>
              </a:rPr>
              <a:t>Tarifs école de musique - 1er instrument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'2024'!$Q$6</c:f>
              <c:strCache>
                <c:ptCount val="1"/>
                <c:pt idx="0">
                  <c:v>Eveil / FM </c:v>
                </c:pt>
              </c:strCache>
            </c:strRef>
          </c:tx>
          <c:spPr>
            <a:solidFill>
              <a:srgbClr val="ed7d31"/>
            </a:solidFill>
            <a:ln w="19080">
              <a:solidFill>
                <a:srgbClr val="ed7d31"/>
              </a:solidFill>
              <a:round/>
            </a:ln>
          </c:spPr>
          <c:marker>
            <c:symbol val="none"/>
          </c:marker>
          <c:dPt>
            <c:idx val="18"/>
            <c:marker>
              <c:symbol val="none"/>
            </c:marker>
          </c:dPt>
          <c:dLbls>
            <c:dLbl>
              <c:idx val="1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'2024'!$P$7:$P$25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1001</c:v>
                </c:pt>
                <c:pt idx="3">
                  <c:v>1300</c:v>
                </c:pt>
                <c:pt idx="4">
                  <c:v>1301</c:v>
                </c:pt>
                <c:pt idx="5">
                  <c:v>1599</c:v>
                </c:pt>
                <c:pt idx="6">
                  <c:v>1600</c:v>
                </c:pt>
                <c:pt idx="7">
                  <c:v>1799</c:v>
                </c:pt>
                <c:pt idx="8">
                  <c:v>1800</c:v>
                </c:pt>
                <c:pt idx="9">
                  <c:v>1999</c:v>
                </c:pt>
                <c:pt idx="10">
                  <c:v>2000</c:v>
                </c:pt>
                <c:pt idx="11">
                  <c:v>2499</c:v>
                </c:pt>
                <c:pt idx="12">
                  <c:v>2500</c:v>
                </c:pt>
                <c:pt idx="13">
                  <c:v>3499</c:v>
                </c:pt>
                <c:pt idx="14">
                  <c:v>3500</c:v>
                </c:pt>
                <c:pt idx="15">
                  <c:v>4500</c:v>
                </c:pt>
                <c:pt idx="17">
                  <c:v>0</c:v>
                </c:pt>
                <c:pt idx="18">
                  <c:v>4500</c:v>
                </c:pt>
              </c:numCache>
            </c:numRef>
          </c:xVal>
          <c:yVal>
            <c:numRef>
              <c:f>'2024'!$Q$7:$Q$25</c:f>
              <c:numCache>
                <c:formatCode>General</c:formatCode>
                <c:ptCount val="19"/>
                <c:pt idx="0">
                  <c:v>135</c:v>
                </c:pt>
                <c:pt idx="1">
                  <c:v>135</c:v>
                </c:pt>
                <c:pt idx="2">
                  <c:v>152</c:v>
                </c:pt>
                <c:pt idx="3">
                  <c:v>152</c:v>
                </c:pt>
                <c:pt idx="4">
                  <c:v>162</c:v>
                </c:pt>
                <c:pt idx="5">
                  <c:v>162</c:v>
                </c:pt>
                <c:pt idx="6">
                  <c:v>180</c:v>
                </c:pt>
                <c:pt idx="7">
                  <c:v>180</c:v>
                </c:pt>
                <c:pt idx="8">
                  <c:v>198</c:v>
                </c:pt>
                <c:pt idx="9">
                  <c:v>198</c:v>
                </c:pt>
                <c:pt idx="10">
                  <c:v>216</c:v>
                </c:pt>
                <c:pt idx="11">
                  <c:v>216</c:v>
                </c:pt>
                <c:pt idx="12">
                  <c:v>234</c:v>
                </c:pt>
                <c:pt idx="13">
                  <c:v>234</c:v>
                </c:pt>
                <c:pt idx="14">
                  <c:v>252</c:v>
                </c:pt>
                <c:pt idx="15">
                  <c:v>252</c:v>
                </c:pt>
                <c:pt idx="17">
                  <c:v>280</c:v>
                </c:pt>
                <c:pt idx="18">
                  <c:v>280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'2024'!$R$6</c:f>
              <c:strCache>
                <c:ptCount val="1"/>
                <c:pt idx="0">
                  <c:v>Cycle 1</c:v>
                </c:pt>
              </c:strCache>
            </c:strRef>
          </c:tx>
          <c:spPr>
            <a:solidFill>
              <a:srgbClr val="385623"/>
            </a:solidFill>
            <a:ln w="19080">
              <a:solidFill>
                <a:srgbClr val="385623"/>
              </a:solidFill>
              <a:round/>
            </a:ln>
          </c:spPr>
          <c:marker>
            <c:symbol val="none"/>
          </c:marker>
          <c:dPt>
            <c:idx val="18"/>
            <c:marker>
              <c:symbol val="none"/>
            </c:marker>
          </c:dPt>
          <c:dLbls>
            <c:dLbl>
              <c:idx val="1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'2024'!$P$7:$P$25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1001</c:v>
                </c:pt>
                <c:pt idx="3">
                  <c:v>1300</c:v>
                </c:pt>
                <c:pt idx="4">
                  <c:v>1301</c:v>
                </c:pt>
                <c:pt idx="5">
                  <c:v>1599</c:v>
                </c:pt>
                <c:pt idx="6">
                  <c:v>1600</c:v>
                </c:pt>
                <c:pt idx="7">
                  <c:v>1799</c:v>
                </c:pt>
                <c:pt idx="8">
                  <c:v>1800</c:v>
                </c:pt>
                <c:pt idx="9">
                  <c:v>1999</c:v>
                </c:pt>
                <c:pt idx="10">
                  <c:v>2000</c:v>
                </c:pt>
                <c:pt idx="11">
                  <c:v>2499</c:v>
                </c:pt>
                <c:pt idx="12">
                  <c:v>2500</c:v>
                </c:pt>
                <c:pt idx="13">
                  <c:v>3499</c:v>
                </c:pt>
                <c:pt idx="14">
                  <c:v>3500</c:v>
                </c:pt>
                <c:pt idx="15">
                  <c:v>4500</c:v>
                </c:pt>
                <c:pt idx="17">
                  <c:v>0</c:v>
                </c:pt>
                <c:pt idx="18">
                  <c:v>4500</c:v>
                </c:pt>
              </c:numCache>
            </c:numRef>
          </c:xVal>
          <c:yVal>
            <c:numRef>
              <c:f>'2024'!$R$7:$R$25</c:f>
              <c:numCache>
                <c:formatCode>General</c:formatCode>
                <c:ptCount val="19"/>
                <c:pt idx="0">
                  <c:v>216</c:v>
                </c:pt>
                <c:pt idx="1">
                  <c:v>216</c:v>
                </c:pt>
                <c:pt idx="2">
                  <c:v>234</c:v>
                </c:pt>
                <c:pt idx="3">
                  <c:v>234</c:v>
                </c:pt>
                <c:pt idx="4">
                  <c:v>252</c:v>
                </c:pt>
                <c:pt idx="5">
                  <c:v>252</c:v>
                </c:pt>
                <c:pt idx="6">
                  <c:v>275</c:v>
                </c:pt>
                <c:pt idx="7">
                  <c:v>275</c:v>
                </c:pt>
                <c:pt idx="8">
                  <c:v>297</c:v>
                </c:pt>
                <c:pt idx="9">
                  <c:v>297</c:v>
                </c:pt>
                <c:pt idx="10">
                  <c:v>315</c:v>
                </c:pt>
                <c:pt idx="11">
                  <c:v>315</c:v>
                </c:pt>
                <c:pt idx="12">
                  <c:v>342</c:v>
                </c:pt>
                <c:pt idx="13">
                  <c:v>342</c:v>
                </c:pt>
                <c:pt idx="14">
                  <c:v>360</c:v>
                </c:pt>
                <c:pt idx="15">
                  <c:v>360</c:v>
                </c:pt>
                <c:pt idx="17">
                  <c:v>400</c:v>
                </c:pt>
                <c:pt idx="18">
                  <c:v>400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'2024'!$S$6</c:f>
              <c:strCache>
                <c:ptCount val="1"/>
                <c:pt idx="0">
                  <c:v>Cycle 2</c:v>
                </c:pt>
              </c:strCache>
            </c:strRef>
          </c:tx>
          <c:spPr>
            <a:solidFill>
              <a:srgbClr val="548235"/>
            </a:solidFill>
            <a:ln w="19080">
              <a:solidFill>
                <a:srgbClr val="548235"/>
              </a:solidFill>
              <a:round/>
            </a:ln>
          </c:spPr>
          <c:marker>
            <c:symbol val="none"/>
          </c:marker>
          <c:dPt>
            <c:idx val="18"/>
            <c:marker>
              <c:symbol val="none"/>
            </c:marker>
          </c:dPt>
          <c:dLbls>
            <c:dLbl>
              <c:idx val="1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'2024'!$P$7:$P$25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1001</c:v>
                </c:pt>
                <c:pt idx="3">
                  <c:v>1300</c:v>
                </c:pt>
                <c:pt idx="4">
                  <c:v>1301</c:v>
                </c:pt>
                <c:pt idx="5">
                  <c:v>1599</c:v>
                </c:pt>
                <c:pt idx="6">
                  <c:v>1600</c:v>
                </c:pt>
                <c:pt idx="7">
                  <c:v>1799</c:v>
                </c:pt>
                <c:pt idx="8">
                  <c:v>1800</c:v>
                </c:pt>
                <c:pt idx="9">
                  <c:v>1999</c:v>
                </c:pt>
                <c:pt idx="10">
                  <c:v>2000</c:v>
                </c:pt>
                <c:pt idx="11">
                  <c:v>2499</c:v>
                </c:pt>
                <c:pt idx="12">
                  <c:v>2500</c:v>
                </c:pt>
                <c:pt idx="13">
                  <c:v>3499</c:v>
                </c:pt>
                <c:pt idx="14">
                  <c:v>3500</c:v>
                </c:pt>
                <c:pt idx="15">
                  <c:v>4500</c:v>
                </c:pt>
                <c:pt idx="17">
                  <c:v>0</c:v>
                </c:pt>
                <c:pt idx="18">
                  <c:v>4500</c:v>
                </c:pt>
              </c:numCache>
            </c:numRef>
          </c:xVal>
          <c:yVal>
            <c:numRef>
              <c:f>'2024'!$S$7:$S$25</c:f>
              <c:numCache>
                <c:formatCode>General</c:formatCode>
                <c:ptCount val="19"/>
                <c:pt idx="0">
                  <c:v>248</c:v>
                </c:pt>
                <c:pt idx="1">
                  <c:v>248</c:v>
                </c:pt>
                <c:pt idx="2">
                  <c:v>265</c:v>
                </c:pt>
                <c:pt idx="3">
                  <c:v>265</c:v>
                </c:pt>
                <c:pt idx="4">
                  <c:v>297</c:v>
                </c:pt>
                <c:pt idx="5">
                  <c:v>297</c:v>
                </c:pt>
                <c:pt idx="6">
                  <c:v>315</c:v>
                </c:pt>
                <c:pt idx="7">
                  <c:v>315</c:v>
                </c:pt>
                <c:pt idx="8">
                  <c:v>342</c:v>
                </c:pt>
                <c:pt idx="9">
                  <c:v>342</c:v>
                </c:pt>
                <c:pt idx="10">
                  <c:v>360</c:v>
                </c:pt>
                <c:pt idx="11">
                  <c:v>360</c:v>
                </c:pt>
                <c:pt idx="12">
                  <c:v>387</c:v>
                </c:pt>
                <c:pt idx="13">
                  <c:v>387</c:v>
                </c:pt>
                <c:pt idx="14">
                  <c:v>405</c:v>
                </c:pt>
                <c:pt idx="15">
                  <c:v>405</c:v>
                </c:pt>
                <c:pt idx="17">
                  <c:v>450</c:v>
                </c:pt>
                <c:pt idx="18">
                  <c:v>450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'2024'!$T$6</c:f>
              <c:strCache>
                <c:ptCount val="1"/>
                <c:pt idx="0">
                  <c:v>Cycle 3</c:v>
                </c:pt>
              </c:strCache>
            </c:strRef>
          </c:tx>
          <c:spPr>
            <a:solidFill>
              <a:srgbClr val="a9d18e"/>
            </a:solidFill>
            <a:ln w="19080">
              <a:solidFill>
                <a:srgbClr val="a9d18e"/>
              </a:solidFill>
              <a:round/>
            </a:ln>
          </c:spPr>
          <c:marker>
            <c:symbol val="none"/>
          </c:marker>
          <c:dPt>
            <c:idx val="18"/>
            <c:marker>
              <c:symbol val="none"/>
            </c:marker>
          </c:dPt>
          <c:dLbls>
            <c:dLbl>
              <c:idx val="1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'2024'!$P$7:$P$25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1001</c:v>
                </c:pt>
                <c:pt idx="3">
                  <c:v>1300</c:v>
                </c:pt>
                <c:pt idx="4">
                  <c:v>1301</c:v>
                </c:pt>
                <c:pt idx="5">
                  <c:v>1599</c:v>
                </c:pt>
                <c:pt idx="6">
                  <c:v>1600</c:v>
                </c:pt>
                <c:pt idx="7">
                  <c:v>1799</c:v>
                </c:pt>
                <c:pt idx="8">
                  <c:v>1800</c:v>
                </c:pt>
                <c:pt idx="9">
                  <c:v>1999</c:v>
                </c:pt>
                <c:pt idx="10">
                  <c:v>2000</c:v>
                </c:pt>
                <c:pt idx="11">
                  <c:v>2499</c:v>
                </c:pt>
                <c:pt idx="12">
                  <c:v>2500</c:v>
                </c:pt>
                <c:pt idx="13">
                  <c:v>3499</c:v>
                </c:pt>
                <c:pt idx="14">
                  <c:v>3500</c:v>
                </c:pt>
                <c:pt idx="15">
                  <c:v>4500</c:v>
                </c:pt>
                <c:pt idx="17">
                  <c:v>0</c:v>
                </c:pt>
                <c:pt idx="18">
                  <c:v>4500</c:v>
                </c:pt>
              </c:numCache>
            </c:numRef>
          </c:xVal>
          <c:yVal>
            <c:numRef>
              <c:f>'2024'!$T$7:$T$25</c:f>
              <c:numCache>
                <c:formatCode>General</c:formatCode>
                <c:ptCount val="19"/>
                <c:pt idx="0">
                  <c:v>297</c:v>
                </c:pt>
                <c:pt idx="1">
                  <c:v>297</c:v>
                </c:pt>
                <c:pt idx="2">
                  <c:v>315</c:v>
                </c:pt>
                <c:pt idx="3">
                  <c:v>315</c:v>
                </c:pt>
                <c:pt idx="4">
                  <c:v>333</c:v>
                </c:pt>
                <c:pt idx="5">
                  <c:v>333</c:v>
                </c:pt>
                <c:pt idx="6">
                  <c:v>360</c:v>
                </c:pt>
                <c:pt idx="7">
                  <c:v>360</c:v>
                </c:pt>
                <c:pt idx="8">
                  <c:v>378</c:v>
                </c:pt>
                <c:pt idx="9">
                  <c:v>378</c:v>
                </c:pt>
                <c:pt idx="10">
                  <c:v>414</c:v>
                </c:pt>
                <c:pt idx="11">
                  <c:v>414</c:v>
                </c:pt>
                <c:pt idx="12">
                  <c:v>441</c:v>
                </c:pt>
                <c:pt idx="13">
                  <c:v>441</c:v>
                </c:pt>
                <c:pt idx="14">
                  <c:v>459</c:v>
                </c:pt>
                <c:pt idx="15">
                  <c:v>459</c:v>
                </c:pt>
                <c:pt idx="17">
                  <c:v>510</c:v>
                </c:pt>
                <c:pt idx="18">
                  <c:v>510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'2023'!$D$11</c:f>
              <c:strCache>
                <c:ptCount val="1"/>
                <c:pt idx="0">
                  <c:v>Eveil  / FM</c:v>
                </c:pt>
              </c:strCache>
            </c:strRef>
          </c:tx>
          <c:spPr>
            <a:solidFill>
              <a:srgbClr val="ed7d31"/>
            </a:solidFill>
            <a:ln cap="rnd" w="19080">
              <a:solidFill>
                <a:srgbClr val="ed7d31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'2023'!$D$12:$D$56</c:f>
              <c:numCache>
                <c:formatCode>General</c:formatCode>
                <c:ptCount val="45"/>
                <c:pt idx="0">
                  <c:v>143.091236313802</c:v>
                </c:pt>
                <c:pt idx="1">
                  <c:v>143.68390190447</c:v>
                </c:pt>
                <c:pt idx="2">
                  <c:v>144.353849869121</c:v>
                </c:pt>
                <c:pt idx="3">
                  <c:v>145.116526842109</c:v>
                </c:pt>
                <c:pt idx="4">
                  <c:v>145.991534554843</c:v>
                </c:pt>
                <c:pt idx="5">
                  <c:v>147.004005177409</c:v>
                </c:pt>
                <c:pt idx="6">
                  <c:v>148.186483806889</c:v>
                </c:pt>
                <c:pt idx="7">
                  <c:v>149.581485256942</c:v>
                </c:pt>
                <c:pt idx="8">
                  <c:v>151.244883302809</c:v>
                </c:pt>
                <c:pt idx="9">
                  <c:v>153.250142459737</c:v>
                </c:pt>
                <c:pt idx="10">
                  <c:v>155.692852803309</c:v>
                </c:pt>
                <c:pt idx="11">
                  <c:v>158.693466085023</c:v>
                </c:pt>
                <c:pt idx="12">
                  <c:v>162.39241679831</c:v>
                </c:pt>
                <c:pt idx="13">
                  <c:v>166.924994464509</c:v>
                </c:pt>
                <c:pt idx="14">
                  <c:v>172.35750361269</c:v>
                </c:pt>
                <c:pt idx="15">
                  <c:v>178.582376667372</c:v>
                </c:pt>
                <c:pt idx="16">
                  <c:v>185.238054955634</c:v>
                </c:pt>
                <c:pt idx="17">
                  <c:v>191.781605261037</c:v>
                </c:pt>
                <c:pt idx="18">
                  <c:v>197.720330613949</c:v>
                </c:pt>
                <c:pt idx="19">
                  <c:v>202.796021410379</c:v>
                </c:pt>
                <c:pt idx="20">
                  <c:v>206.983753029223</c:v>
                </c:pt>
                <c:pt idx="21">
                  <c:v>210.387957863338</c:v>
                </c:pt>
                <c:pt idx="22">
                  <c:v>213.151041059509</c:v>
                </c:pt>
                <c:pt idx="23">
                  <c:v>215.407000226522</c:v>
                </c:pt>
                <c:pt idx="24">
                  <c:v>217.2663781983</c:v>
                </c:pt>
                <c:pt idx="25">
                  <c:v>218.815473512716</c:v>
                </c:pt>
                <c:pt idx="26">
                  <c:v>220.120215318416</c:v>
                </c:pt>
                <c:pt idx="27">
                  <c:v>221.230709039688</c:v>
                </c:pt>
                <c:pt idx="28">
                  <c:v>222.185153618102</c:v>
                </c:pt>
                <c:pt idx="29">
                  <c:v>223.012885628808</c:v>
                </c:pt>
                <c:pt idx="30">
                  <c:v>223.736647267955</c:v>
                </c:pt>
                <c:pt idx="31">
                  <c:v>224.374248760775</c:v>
                </c:pt>
                <c:pt idx="32">
                  <c:v>224.939782376226</c:v>
                </c:pt>
                <c:pt idx="33">
                  <c:v>225.444511534774</c:v>
                </c:pt>
                <c:pt idx="34">
                  <c:v>225.897526125466</c:v>
                </c:pt>
                <c:pt idx="35">
                  <c:v>226.306229485556</c:v>
                </c:pt>
                <c:pt idx="36">
                  <c:v>226.676703586721</c:v>
                </c:pt>
                <c:pt idx="37">
                  <c:v>227.013985476329</c:v>
                </c:pt>
                <c:pt idx="38">
                  <c:v>227.322278516736</c:v>
                </c:pt>
                <c:pt idx="39">
                  <c:v>227.605115294233</c:v>
                </c:pt>
                <c:pt idx="40">
                  <c:v>227.865484378678</c:v>
                </c:pt>
                <c:pt idx="41">
                  <c:v>228.105929801016</c:v>
                </c:pt>
                <c:pt idx="42">
                  <c:v>228.328629759128</c:v>
                </c:pt>
                <c:pt idx="43">
                  <c:v>228.535459373718</c:v>
                </c:pt>
                <c:pt idx="44">
                  <c:v>228.728041095935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'2023'!$E$11</c:f>
              <c:strCache>
                <c:ptCount val="1"/>
                <c:pt idx="0">
                  <c:v>Cycle 1</c:v>
                </c:pt>
              </c:strCache>
            </c:strRef>
          </c:tx>
          <c:spPr>
            <a:solidFill>
              <a:srgbClr val="385623"/>
            </a:solidFill>
            <a:ln cap="rnd" w="19080">
              <a:solidFill>
                <a:srgbClr val="385623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'2023'!$E$12:$E$56</c:f>
              <c:numCache>
                <c:formatCode>General</c:formatCode>
                <c:ptCount val="45"/>
                <c:pt idx="0">
                  <c:v>230.809211733247</c:v>
                </c:pt>
                <c:pt idx="1">
                  <c:v>231.764937128675</c:v>
                </c:pt>
                <c:pt idx="2">
                  <c:v>232.845287149857</c:v>
                </c:pt>
                <c:pt idx="3">
                  <c:v>234.075170853366</c:v>
                </c:pt>
                <c:pt idx="4">
                  <c:v>235.486197755253</c:v>
                </c:pt>
                <c:pt idx="5">
                  <c:v>237.118895690392</c:v>
                </c:pt>
                <c:pt idx="6">
                  <c:v>239.025746490472</c:v>
                </c:pt>
                <c:pt idx="7">
                  <c:v>241.275309032093</c:v>
                </c:pt>
                <c:pt idx="8">
                  <c:v>243.957684692455</c:v>
                </c:pt>
                <c:pt idx="9">
                  <c:v>247.191341464278</c:v>
                </c:pt>
                <c:pt idx="10">
                  <c:v>251.130426752486</c:v>
                </c:pt>
                <c:pt idx="11">
                  <c:v>255.969179601224</c:v>
                </c:pt>
                <c:pt idx="12">
                  <c:v>261.934062983675</c:v>
                </c:pt>
                <c:pt idx="13">
                  <c:v>269.243243152975</c:v>
                </c:pt>
                <c:pt idx="14">
                  <c:v>278.003641994353</c:v>
                </c:pt>
                <c:pt idx="15">
                  <c:v>288.041797330774</c:v>
                </c:pt>
                <c:pt idx="16">
                  <c:v>298.774663999687</c:v>
                </c:pt>
                <c:pt idx="17">
                  <c:v>309.326714433536</c:v>
                </c:pt>
                <c:pt idx="18">
                  <c:v>318.903431431489</c:v>
                </c:pt>
                <c:pt idx="19">
                  <c:v>327.088429295161</c:v>
                </c:pt>
                <c:pt idx="20">
                  <c:v>333.84151488067</c:v>
                </c:pt>
                <c:pt idx="21">
                  <c:v>339.331094607303</c:v>
                </c:pt>
                <c:pt idx="22">
                  <c:v>343.786809300111</c:v>
                </c:pt>
                <c:pt idx="23">
                  <c:v>347.424741889607</c:v>
                </c:pt>
                <c:pt idx="24">
                  <c:v>350.423152418764</c:v>
                </c:pt>
                <c:pt idx="25">
                  <c:v>352.921204870667</c:v>
                </c:pt>
                <c:pt idx="26">
                  <c:v>355.025215796589</c:v>
                </c:pt>
                <c:pt idx="27">
                  <c:v>356.815984600439</c:v>
                </c:pt>
                <c:pt idx="28">
                  <c:v>358.355110435451</c:v>
                </c:pt>
                <c:pt idx="29">
                  <c:v>359.689901109477</c:v>
                </c:pt>
                <c:pt idx="30">
                  <c:v>360.8570304142</c:v>
                </c:pt>
                <c:pt idx="31">
                  <c:v>361.885218904382</c:v>
                </c:pt>
                <c:pt idx="32">
                  <c:v>362.797191603261</c:v>
                </c:pt>
                <c:pt idx="33">
                  <c:v>363.611111767065</c:v>
                </c:pt>
                <c:pt idx="34">
                  <c:v>364.341637641421</c:v>
                </c:pt>
                <c:pt idx="35">
                  <c:v>365.000707758847</c:v>
                </c:pt>
                <c:pt idx="36">
                  <c:v>365.598129833634</c:v>
                </c:pt>
                <c:pt idx="37">
                  <c:v>366.142026547719</c:v>
                </c:pt>
                <c:pt idx="38">
                  <c:v>366.639176192629</c:v>
                </c:pt>
                <c:pt idx="39">
                  <c:v>367.09527537448</c:v>
                </c:pt>
                <c:pt idx="40">
                  <c:v>367.515143425042</c:v>
                </c:pt>
                <c:pt idx="41">
                  <c:v>367.902882817983</c:v>
                </c:pt>
                <c:pt idx="42">
                  <c:v>368.262006088981</c:v>
                </c:pt>
                <c:pt idx="43">
                  <c:v>368.595537035104</c:v>
                </c:pt>
                <c:pt idx="44">
                  <c:v>368.90609200154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'2023'!$F$11</c:f>
              <c:strCache>
                <c:ptCount val="1"/>
                <c:pt idx="0">
                  <c:v>Cycle 2</c:v>
                </c:pt>
              </c:strCache>
            </c:strRef>
          </c:tx>
          <c:spPr>
            <a:solidFill>
              <a:srgbClr val="548235"/>
            </a:solidFill>
            <a:ln cap="rnd" w="19080">
              <a:solidFill>
                <a:srgbClr val="548235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'2023'!$F$12:$F$56</c:f>
              <c:numCache>
                <c:formatCode>General</c:formatCode>
                <c:ptCount val="45"/>
                <c:pt idx="0">
                  <c:v>265.426604449028</c:v>
                </c:pt>
                <c:pt idx="1">
                  <c:v>266.525746576522</c:v>
                </c:pt>
                <c:pt idx="2">
                  <c:v>267.768214576641</c:v>
                </c:pt>
                <c:pt idx="3">
                  <c:v>269.182655374082</c:v>
                </c:pt>
                <c:pt idx="4">
                  <c:v>270.805421828034</c:v>
                </c:pt>
                <c:pt idx="5">
                  <c:v>272.683123404833</c:v>
                </c:pt>
                <c:pt idx="6">
                  <c:v>274.876117391641</c:v>
                </c:pt>
                <c:pt idx="7">
                  <c:v>277.463250651629</c:v>
                </c:pt>
                <c:pt idx="8">
                  <c:v>280.548145229267</c:v>
                </c:pt>
                <c:pt idx="9">
                  <c:v>284.267046496062</c:v>
                </c:pt>
                <c:pt idx="10">
                  <c:v>288.797233309943</c:v>
                </c:pt>
                <c:pt idx="11">
                  <c:v>294.36209234374</c:v>
                </c:pt>
                <c:pt idx="12">
                  <c:v>301.222069741642</c:v>
                </c:pt>
                <c:pt idx="13">
                  <c:v>309.628069916954</c:v>
                </c:pt>
                <c:pt idx="14">
                  <c:v>319.703059517802</c:v>
                </c:pt>
                <c:pt idx="15">
                  <c:v>331.247546527736</c:v>
                </c:pt>
                <c:pt idx="16">
                  <c:v>343.590993673754</c:v>
                </c:pt>
                <c:pt idx="17">
                  <c:v>355.726491190889</c:v>
                </c:pt>
                <c:pt idx="18">
                  <c:v>366.740296145626</c:v>
                </c:pt>
                <c:pt idx="19">
                  <c:v>376.153539749325</c:v>
                </c:pt>
                <c:pt idx="20">
                  <c:v>383.919997450575</c:v>
                </c:pt>
                <c:pt idx="21">
                  <c:v>390.233346838004</c:v>
                </c:pt>
                <c:pt idx="22">
                  <c:v>395.357688778048</c:v>
                </c:pt>
                <c:pt idx="23">
                  <c:v>399.541531736731</c:v>
                </c:pt>
                <c:pt idx="24">
                  <c:v>402.989885567111</c:v>
                </c:pt>
                <c:pt idx="25">
                  <c:v>405.862797283918</c:v>
                </c:pt>
                <c:pt idx="26">
                  <c:v>408.282537364542</c:v>
                </c:pt>
                <c:pt idx="27">
                  <c:v>410.342030020413</c:v>
                </c:pt>
                <c:pt idx="28">
                  <c:v>412.11211801103</c:v>
                </c:pt>
                <c:pt idx="29">
                  <c:v>413.647208182565</c:v>
                </c:pt>
                <c:pt idx="30">
                  <c:v>414.989477618106</c:v>
                </c:pt>
                <c:pt idx="31">
                  <c:v>416.171956696268</c:v>
                </c:pt>
                <c:pt idx="32">
                  <c:v>417.220780571052</c:v>
                </c:pt>
                <c:pt idx="33">
                  <c:v>418.156838087921</c:v>
                </c:pt>
                <c:pt idx="34">
                  <c:v>418.996987117727</c:v>
                </c:pt>
                <c:pt idx="35">
                  <c:v>419.754957696409</c:v>
                </c:pt>
                <c:pt idx="36">
                  <c:v>420.442029289813</c:v>
                </c:pt>
                <c:pt idx="37">
                  <c:v>421.067543474449</c:v>
                </c:pt>
                <c:pt idx="38">
                  <c:v>421.639295696377</c:v>
                </c:pt>
                <c:pt idx="39">
                  <c:v>422.16383739788</c:v>
                </c:pt>
                <c:pt idx="40">
                  <c:v>422.646711102575</c:v>
                </c:pt>
                <c:pt idx="41">
                  <c:v>423.092634903814</c:v>
                </c:pt>
                <c:pt idx="42">
                  <c:v>423.505648430508</c:v>
                </c:pt>
                <c:pt idx="43">
                  <c:v>423.889229232546</c:v>
                </c:pt>
                <c:pt idx="44">
                  <c:v>424.246386265461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'2023'!$G$11</c:f>
              <c:strCache>
                <c:ptCount val="1"/>
                <c:pt idx="0">
                  <c:v>Cycle 3</c:v>
                </c:pt>
              </c:strCache>
            </c:strRef>
          </c:tx>
          <c:spPr>
            <a:solidFill>
              <a:srgbClr val="a9d18e"/>
            </a:solidFill>
            <a:ln cap="rnd" w="19080">
              <a:solidFill>
                <a:srgbClr val="a9d18e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'2023'!$G$12:$G$56</c:f>
              <c:numCache>
                <c:formatCode>General</c:formatCode>
                <c:ptCount val="45"/>
                <c:pt idx="0">
                  <c:v>305.239206390454</c:v>
                </c:pt>
                <c:pt idx="1">
                  <c:v>306.503312513474</c:v>
                </c:pt>
                <c:pt idx="2">
                  <c:v>307.932255474825</c:v>
                </c:pt>
                <c:pt idx="3">
                  <c:v>309.558981653332</c:v>
                </c:pt>
                <c:pt idx="4">
                  <c:v>311.425299902228</c:v>
                </c:pt>
                <c:pt idx="5">
                  <c:v>313.584815037771</c:v>
                </c:pt>
                <c:pt idx="6">
                  <c:v>316.106943029344</c:v>
                </c:pt>
                <c:pt idx="7">
                  <c:v>319.082364417728</c:v>
                </c:pt>
                <c:pt idx="8">
                  <c:v>322.630253291167</c:v>
                </c:pt>
                <c:pt idx="9">
                  <c:v>326.907303314699</c:v>
                </c:pt>
                <c:pt idx="10">
                  <c:v>332.117400122568</c:v>
                </c:pt>
                <c:pt idx="11">
                  <c:v>338.517457223832</c:v>
                </c:pt>
                <c:pt idx="12">
                  <c:v>346.407009644354</c:v>
                </c:pt>
                <c:pt idx="13">
                  <c:v>356.074618614949</c:v>
                </c:pt>
                <c:pt idx="14">
                  <c:v>367.661706149144</c:v>
                </c:pt>
                <c:pt idx="15">
                  <c:v>380.93883960745</c:v>
                </c:pt>
                <c:pt idx="16">
                  <c:v>395.1348445882</c:v>
                </c:pt>
                <c:pt idx="17">
                  <c:v>409.091689962037</c:v>
                </c:pt>
                <c:pt idx="18">
                  <c:v>421.75849431133</c:v>
                </c:pt>
                <c:pt idx="19">
                  <c:v>432.584518152346</c:v>
                </c:pt>
                <c:pt idx="20">
                  <c:v>441.516599353447</c:v>
                </c:pt>
                <c:pt idx="21">
                  <c:v>448.777483471873</c:v>
                </c:pt>
                <c:pt idx="22">
                  <c:v>454.670908772227</c:v>
                </c:pt>
                <c:pt idx="23">
                  <c:v>459.482680943933</c:v>
                </c:pt>
                <c:pt idx="24">
                  <c:v>463.448578603831</c:v>
                </c:pt>
                <c:pt idx="25">
                  <c:v>466.752669313548</c:v>
                </c:pt>
                <c:pt idx="26">
                  <c:v>469.535574431568</c:v>
                </c:pt>
                <c:pt idx="27">
                  <c:v>471.904164636128</c:v>
                </c:pt>
                <c:pt idx="28">
                  <c:v>473.939915073903</c:v>
                </c:pt>
                <c:pt idx="29">
                  <c:v>475.705398205415</c:v>
                </c:pt>
                <c:pt idx="30">
                  <c:v>477.249121232462</c:v>
                </c:pt>
                <c:pt idx="31">
                  <c:v>478.609071875476</c:v>
                </c:pt>
                <c:pt idx="32">
                  <c:v>479.815307765194</c:v>
                </c:pt>
                <c:pt idx="33">
                  <c:v>480.891852835184</c:v>
                </c:pt>
                <c:pt idx="34">
                  <c:v>481.858095058333</c:v>
                </c:pt>
                <c:pt idx="35">
                  <c:v>482.729825133648</c:v>
                </c:pt>
                <c:pt idx="36">
                  <c:v>483.5200153979</c:v>
                </c:pt>
                <c:pt idx="37">
                  <c:v>484.23940945173</c:v>
                </c:pt>
                <c:pt idx="38">
                  <c:v>484.896972715398</c:v>
                </c:pt>
                <c:pt idx="39">
                  <c:v>485.500239899926</c:v>
                </c:pt>
                <c:pt idx="40">
                  <c:v>486.055585374803</c:v>
                </c:pt>
                <c:pt idx="41">
                  <c:v>486.568435345199</c:v>
                </c:pt>
                <c:pt idx="42">
                  <c:v>487.043435724973</c:v>
                </c:pt>
                <c:pt idx="43">
                  <c:v>487.484585989711</c:v>
                </c:pt>
                <c:pt idx="44">
                  <c:v>487.895346691984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"Tarif 2023"</c:f>
              <c:strCache>
                <c:ptCount val="1"/>
                <c:pt idx="0">
                  <c:v>Tarif 2023</c:v>
                </c:pt>
              </c:strCache>
            </c:strRef>
          </c:tx>
          <c:spPr>
            <a:solidFill>
              <a:srgbClr val="c55a11"/>
            </a:solidFill>
            <a:ln w="19080">
              <a:noFill/>
            </a:ln>
          </c:spPr>
          <c:marker>
            <c:symbol val="diamond"/>
            <c:size val="8"/>
            <c:spPr>
              <a:solidFill>
                <a:srgbClr val="c55a11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'2024'!$C$30</c:f>
              <c:numCache>
                <c:formatCode>General</c:formatCode>
                <c:ptCount val="1"/>
                <c:pt idx="0">
                  <c:v>1400</c:v>
                </c:pt>
              </c:numCache>
            </c:numRef>
          </c:xVal>
          <c:yVal>
            <c:numRef>
              <c:f>'2024'!$D$32</c:f>
              <c:numCache>
                <c:formatCode>General</c:formatCode>
                <c:ptCount val="1"/>
                <c:pt idx="0">
                  <c:v>269.243243152975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"Tarif 2024"</c:f>
              <c:strCache>
                <c:ptCount val="1"/>
                <c:pt idx="0">
                  <c:v>Tarif 2024</c:v>
                </c:pt>
              </c:strCache>
            </c:strRef>
          </c:tx>
          <c:spPr>
            <a:solidFill>
              <a:srgbClr val="ffc000"/>
            </a:solidFill>
            <a:ln w="19080">
              <a:noFill/>
            </a:ln>
          </c:spPr>
          <c:marker>
            <c:symbol val="square"/>
            <c:size val="8"/>
            <c:spPr>
              <a:solidFill>
                <a:srgbClr val="ffc0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'2024'!$C$30</c:f>
              <c:numCache>
                <c:formatCode>General</c:formatCode>
                <c:ptCount val="1"/>
                <c:pt idx="0">
                  <c:v>1400</c:v>
                </c:pt>
              </c:numCache>
            </c:numRef>
          </c:xVal>
          <c:yVal>
            <c:numRef>
              <c:f>'2024'!$D$33</c:f>
              <c:numCache>
                <c:formatCode>General</c:formatCode>
                <c:ptCount val="1"/>
                <c:pt idx="0">
                  <c:v>400</c:v>
                </c:pt>
              </c:numCache>
            </c:numRef>
          </c:yVal>
          <c:smooth val="0"/>
        </c:ser>
        <c:axId val="98544891"/>
        <c:axId val="85928152"/>
      </c:scatterChart>
      <c:valAx>
        <c:axId val="98544891"/>
        <c:scaling>
          <c:orientation val="minMax"/>
          <c:max val="500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fr-FR" sz="1000" spc="-1" strike="noStrike">
                    <a:solidFill>
                      <a:srgbClr val="000000"/>
                    </a:solidFill>
                    <a:latin typeface="Calibri"/>
                  </a:rPr>
                  <a:t>QF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5928152"/>
        <c:crosses val="autoZero"/>
        <c:crossBetween val="midCat"/>
      </c:valAx>
      <c:valAx>
        <c:axId val="85928152"/>
        <c:scaling>
          <c:orientation val="minMax"/>
          <c:min val="1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fr-FR" sz="1000" spc="-1" strike="noStrike">
                    <a:solidFill>
                      <a:srgbClr val="000000"/>
                    </a:solidFill>
                    <a:latin typeface="Calibri"/>
                  </a:rPr>
                  <a:t>Tarif annuel (€)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8544891"/>
        <c:crosses val="autoZero"/>
        <c:crossBetween val="midCat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181003922393888"/>
          <c:y val="0.864243504549909"/>
          <c:w val="0.65498465369188"/>
          <c:h val="0.105167455839826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e2f0d9"/>
      </a:solidFill>
      <a:round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fr-FR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fr-FR" sz="1800" spc="-1" strike="noStrike">
                <a:solidFill>
                  <a:srgbClr val="000000"/>
                </a:solidFill>
                <a:latin typeface="Calibri"/>
              </a:rPr>
              <a:t>Tarifs école de musique - 2ème instrument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'2024'!$U$6</c:f>
              <c:strCache>
                <c:ptCount val="1"/>
                <c:pt idx="0">
                  <c:v>Cycle 1</c:v>
                </c:pt>
              </c:strCache>
            </c:strRef>
          </c:tx>
          <c:spPr>
            <a:solidFill>
              <a:srgbClr val="002060"/>
            </a:solidFill>
            <a:ln w="19080">
              <a:solidFill>
                <a:srgbClr val="002060"/>
              </a:solidFill>
              <a:round/>
            </a:ln>
          </c:spPr>
          <c:marker>
            <c:symbol val="none"/>
          </c:marker>
          <c:dPt>
            <c:idx val="18"/>
            <c:marker>
              <c:symbol val="none"/>
            </c:marker>
          </c:dPt>
          <c:dLbls>
            <c:dLbl>
              <c:idx val="1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'2024'!$P$7:$P$25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1001</c:v>
                </c:pt>
                <c:pt idx="3">
                  <c:v>1300</c:v>
                </c:pt>
                <c:pt idx="4">
                  <c:v>1301</c:v>
                </c:pt>
                <c:pt idx="5">
                  <c:v>1599</c:v>
                </c:pt>
                <c:pt idx="6">
                  <c:v>1600</c:v>
                </c:pt>
                <c:pt idx="7">
                  <c:v>1799</c:v>
                </c:pt>
                <c:pt idx="8">
                  <c:v>1800</c:v>
                </c:pt>
                <c:pt idx="9">
                  <c:v>1999</c:v>
                </c:pt>
                <c:pt idx="10">
                  <c:v>2000</c:v>
                </c:pt>
                <c:pt idx="11">
                  <c:v>2499</c:v>
                </c:pt>
                <c:pt idx="12">
                  <c:v>2500</c:v>
                </c:pt>
                <c:pt idx="13">
                  <c:v>3499</c:v>
                </c:pt>
                <c:pt idx="14">
                  <c:v>3500</c:v>
                </c:pt>
                <c:pt idx="15">
                  <c:v>4500</c:v>
                </c:pt>
                <c:pt idx="17">
                  <c:v>0</c:v>
                </c:pt>
                <c:pt idx="18">
                  <c:v>4500</c:v>
                </c:pt>
              </c:numCache>
            </c:numRef>
          </c:xVal>
          <c:yVal>
            <c:numRef>
              <c:f>'2024'!$U$7:$U$25</c:f>
              <c:numCache>
                <c:formatCode>General</c:formatCode>
                <c:ptCount val="19"/>
                <c:pt idx="0">
                  <c:v>150</c:v>
                </c:pt>
                <c:pt idx="1">
                  <c:v>150</c:v>
                </c:pt>
                <c:pt idx="2">
                  <c:v>170</c:v>
                </c:pt>
                <c:pt idx="3">
                  <c:v>170</c:v>
                </c:pt>
                <c:pt idx="4">
                  <c:v>185</c:v>
                </c:pt>
                <c:pt idx="5">
                  <c:v>185</c:v>
                </c:pt>
                <c:pt idx="6">
                  <c:v>200</c:v>
                </c:pt>
                <c:pt idx="7">
                  <c:v>200</c:v>
                </c:pt>
                <c:pt idx="8">
                  <c:v>220</c:v>
                </c:pt>
                <c:pt idx="9">
                  <c:v>220</c:v>
                </c:pt>
                <c:pt idx="10">
                  <c:v>240</c:v>
                </c:pt>
                <c:pt idx="11">
                  <c:v>240</c:v>
                </c:pt>
                <c:pt idx="12">
                  <c:v>250</c:v>
                </c:pt>
                <c:pt idx="13">
                  <c:v>250</c:v>
                </c:pt>
                <c:pt idx="14">
                  <c:v>260</c:v>
                </c:pt>
                <c:pt idx="15">
                  <c:v>260</c:v>
                </c:pt>
                <c:pt idx="17">
                  <c:v>286</c:v>
                </c:pt>
                <c:pt idx="18">
                  <c:v>286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'2024'!$V$6</c:f>
              <c:strCache>
                <c:ptCount val="1"/>
                <c:pt idx="0">
                  <c:v>Cycle 2</c:v>
                </c:pt>
              </c:strCache>
            </c:strRef>
          </c:tx>
          <c:spPr>
            <a:solidFill>
              <a:srgbClr val="0070c0"/>
            </a:solidFill>
            <a:ln w="19080">
              <a:solidFill>
                <a:srgbClr val="0070c0"/>
              </a:solidFill>
              <a:round/>
            </a:ln>
          </c:spPr>
          <c:marker>
            <c:symbol val="none"/>
          </c:marker>
          <c:dPt>
            <c:idx val="18"/>
            <c:marker>
              <c:symbol val="none"/>
            </c:marker>
          </c:dPt>
          <c:dLbls>
            <c:dLbl>
              <c:idx val="1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'2024'!$P$7:$P$25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1001</c:v>
                </c:pt>
                <c:pt idx="3">
                  <c:v>1300</c:v>
                </c:pt>
                <c:pt idx="4">
                  <c:v>1301</c:v>
                </c:pt>
                <c:pt idx="5">
                  <c:v>1599</c:v>
                </c:pt>
                <c:pt idx="6">
                  <c:v>1600</c:v>
                </c:pt>
                <c:pt idx="7">
                  <c:v>1799</c:v>
                </c:pt>
                <c:pt idx="8">
                  <c:v>1800</c:v>
                </c:pt>
                <c:pt idx="9">
                  <c:v>1999</c:v>
                </c:pt>
                <c:pt idx="10">
                  <c:v>2000</c:v>
                </c:pt>
                <c:pt idx="11">
                  <c:v>2499</c:v>
                </c:pt>
                <c:pt idx="12">
                  <c:v>2500</c:v>
                </c:pt>
                <c:pt idx="13">
                  <c:v>3499</c:v>
                </c:pt>
                <c:pt idx="14">
                  <c:v>3500</c:v>
                </c:pt>
                <c:pt idx="15">
                  <c:v>4500</c:v>
                </c:pt>
                <c:pt idx="17">
                  <c:v>0</c:v>
                </c:pt>
                <c:pt idx="18">
                  <c:v>4500</c:v>
                </c:pt>
              </c:numCache>
            </c:numRef>
          </c:xVal>
          <c:yVal>
            <c:numRef>
              <c:f>'2024'!$V$7:$V$25</c:f>
              <c:numCache>
                <c:formatCode>General</c:formatCode>
                <c:ptCount val="19"/>
                <c:pt idx="0">
                  <c:v>180</c:v>
                </c:pt>
                <c:pt idx="1">
                  <c:v>180</c:v>
                </c:pt>
                <c:pt idx="2">
                  <c:v>200</c:v>
                </c:pt>
                <c:pt idx="3">
                  <c:v>200</c:v>
                </c:pt>
                <c:pt idx="4">
                  <c:v>220</c:v>
                </c:pt>
                <c:pt idx="5">
                  <c:v>220</c:v>
                </c:pt>
                <c:pt idx="6">
                  <c:v>240</c:v>
                </c:pt>
                <c:pt idx="7">
                  <c:v>240</c:v>
                </c:pt>
                <c:pt idx="8">
                  <c:v>250</c:v>
                </c:pt>
                <c:pt idx="9">
                  <c:v>250</c:v>
                </c:pt>
                <c:pt idx="10">
                  <c:v>260</c:v>
                </c:pt>
                <c:pt idx="11">
                  <c:v>260</c:v>
                </c:pt>
                <c:pt idx="12">
                  <c:v>270</c:v>
                </c:pt>
                <c:pt idx="13">
                  <c:v>270</c:v>
                </c:pt>
                <c:pt idx="14">
                  <c:v>280</c:v>
                </c:pt>
                <c:pt idx="15">
                  <c:v>280</c:v>
                </c:pt>
                <c:pt idx="17">
                  <c:v>308</c:v>
                </c:pt>
                <c:pt idx="18">
                  <c:v>308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'2024'!$W$6</c:f>
              <c:strCache>
                <c:ptCount val="1"/>
                <c:pt idx="0">
                  <c:v>Cycle 3</c:v>
                </c:pt>
              </c:strCache>
            </c:strRef>
          </c:tx>
          <c:spPr>
            <a:solidFill>
              <a:srgbClr val="00b0f0"/>
            </a:solidFill>
            <a:ln w="19080">
              <a:solidFill>
                <a:srgbClr val="00b0f0"/>
              </a:solidFill>
              <a:round/>
            </a:ln>
          </c:spPr>
          <c:marker>
            <c:symbol val="none"/>
          </c:marker>
          <c:dPt>
            <c:idx val="18"/>
            <c:marker>
              <c:symbol val="none"/>
            </c:marker>
          </c:dPt>
          <c:dLbls>
            <c:dLbl>
              <c:idx val="1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'2024'!$P$7:$P$25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1001</c:v>
                </c:pt>
                <c:pt idx="3">
                  <c:v>1300</c:v>
                </c:pt>
                <c:pt idx="4">
                  <c:v>1301</c:v>
                </c:pt>
                <c:pt idx="5">
                  <c:v>1599</c:v>
                </c:pt>
                <c:pt idx="6">
                  <c:v>1600</c:v>
                </c:pt>
                <c:pt idx="7">
                  <c:v>1799</c:v>
                </c:pt>
                <c:pt idx="8">
                  <c:v>1800</c:v>
                </c:pt>
                <c:pt idx="9">
                  <c:v>1999</c:v>
                </c:pt>
                <c:pt idx="10">
                  <c:v>2000</c:v>
                </c:pt>
                <c:pt idx="11">
                  <c:v>2499</c:v>
                </c:pt>
                <c:pt idx="12">
                  <c:v>2500</c:v>
                </c:pt>
                <c:pt idx="13">
                  <c:v>3499</c:v>
                </c:pt>
                <c:pt idx="14">
                  <c:v>3500</c:v>
                </c:pt>
                <c:pt idx="15">
                  <c:v>4500</c:v>
                </c:pt>
                <c:pt idx="17">
                  <c:v>0</c:v>
                </c:pt>
                <c:pt idx="18">
                  <c:v>4500</c:v>
                </c:pt>
              </c:numCache>
            </c:numRef>
          </c:xVal>
          <c:yVal>
            <c:numRef>
              <c:f>'2024'!$W$7:$W$25</c:f>
              <c:numCache>
                <c:formatCode>General</c:formatCode>
                <c:ptCount val="19"/>
                <c:pt idx="0">
                  <c:v>215</c:v>
                </c:pt>
                <c:pt idx="1">
                  <c:v>215</c:v>
                </c:pt>
                <c:pt idx="2">
                  <c:v>225</c:v>
                </c:pt>
                <c:pt idx="3">
                  <c:v>225</c:v>
                </c:pt>
                <c:pt idx="4">
                  <c:v>240</c:v>
                </c:pt>
                <c:pt idx="5">
                  <c:v>240</c:v>
                </c:pt>
                <c:pt idx="6">
                  <c:v>260</c:v>
                </c:pt>
                <c:pt idx="7">
                  <c:v>260</c:v>
                </c:pt>
                <c:pt idx="8">
                  <c:v>280</c:v>
                </c:pt>
                <c:pt idx="9">
                  <c:v>280</c:v>
                </c:pt>
                <c:pt idx="10">
                  <c:v>300</c:v>
                </c:pt>
                <c:pt idx="11">
                  <c:v>300</c:v>
                </c:pt>
                <c:pt idx="12">
                  <c:v>310</c:v>
                </c:pt>
                <c:pt idx="13">
                  <c:v>310</c:v>
                </c:pt>
                <c:pt idx="14">
                  <c:v>320</c:v>
                </c:pt>
                <c:pt idx="15">
                  <c:v>320</c:v>
                </c:pt>
                <c:pt idx="17">
                  <c:v>352</c:v>
                </c:pt>
                <c:pt idx="18">
                  <c:v>352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'2023'!$H$11</c:f>
              <c:strCache>
                <c:ptCount val="1"/>
                <c:pt idx="0">
                  <c:v>Cycle 1</c:v>
                </c:pt>
              </c:strCache>
            </c:strRef>
          </c:tx>
          <c:spPr>
            <a:solidFill>
              <a:srgbClr val="002060"/>
            </a:solidFill>
            <a:ln w="19080">
              <a:solidFill>
                <a:srgbClr val="002060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'2023'!$H$12:$H$56</c:f>
              <c:numCache>
                <c:formatCode>General</c:formatCode>
                <c:ptCount val="45"/>
                <c:pt idx="0">
                  <c:v>143.091236313802</c:v>
                </c:pt>
                <c:pt idx="1">
                  <c:v>143.68390190447</c:v>
                </c:pt>
                <c:pt idx="2">
                  <c:v>144.353849869121</c:v>
                </c:pt>
                <c:pt idx="3">
                  <c:v>145.116526842109</c:v>
                </c:pt>
                <c:pt idx="4">
                  <c:v>145.991534554843</c:v>
                </c:pt>
                <c:pt idx="5">
                  <c:v>147.004005177409</c:v>
                </c:pt>
                <c:pt idx="6">
                  <c:v>148.186483806889</c:v>
                </c:pt>
                <c:pt idx="7">
                  <c:v>149.581485256942</c:v>
                </c:pt>
                <c:pt idx="8">
                  <c:v>151.244883302809</c:v>
                </c:pt>
                <c:pt idx="9">
                  <c:v>153.250142459737</c:v>
                </c:pt>
                <c:pt idx="10">
                  <c:v>155.692852803309</c:v>
                </c:pt>
                <c:pt idx="11">
                  <c:v>158.693466085023</c:v>
                </c:pt>
                <c:pt idx="12">
                  <c:v>162.39241679831</c:v>
                </c:pt>
                <c:pt idx="13">
                  <c:v>166.924994464509</c:v>
                </c:pt>
                <c:pt idx="14">
                  <c:v>172.35750361269</c:v>
                </c:pt>
                <c:pt idx="15">
                  <c:v>178.582376667372</c:v>
                </c:pt>
                <c:pt idx="16">
                  <c:v>185.238054955634</c:v>
                </c:pt>
                <c:pt idx="17">
                  <c:v>191.781605261037</c:v>
                </c:pt>
                <c:pt idx="18">
                  <c:v>197.720330613949</c:v>
                </c:pt>
                <c:pt idx="19">
                  <c:v>202.796021410379</c:v>
                </c:pt>
                <c:pt idx="20">
                  <c:v>206.983753029223</c:v>
                </c:pt>
                <c:pt idx="21">
                  <c:v>210.387957863338</c:v>
                </c:pt>
                <c:pt idx="22">
                  <c:v>213.151041059509</c:v>
                </c:pt>
                <c:pt idx="23">
                  <c:v>215.407000226522</c:v>
                </c:pt>
                <c:pt idx="24">
                  <c:v>217.2663781983</c:v>
                </c:pt>
                <c:pt idx="25">
                  <c:v>218.815473512716</c:v>
                </c:pt>
                <c:pt idx="26">
                  <c:v>220.120215318416</c:v>
                </c:pt>
                <c:pt idx="27">
                  <c:v>221.230709039688</c:v>
                </c:pt>
                <c:pt idx="28">
                  <c:v>222.185153618102</c:v>
                </c:pt>
                <c:pt idx="29">
                  <c:v>223.012885628808</c:v>
                </c:pt>
                <c:pt idx="30">
                  <c:v>223.736647267955</c:v>
                </c:pt>
                <c:pt idx="31">
                  <c:v>224.374248760775</c:v>
                </c:pt>
                <c:pt idx="32">
                  <c:v>224.939782376226</c:v>
                </c:pt>
                <c:pt idx="33">
                  <c:v>225.444511534774</c:v>
                </c:pt>
                <c:pt idx="34">
                  <c:v>225.897526125466</c:v>
                </c:pt>
                <c:pt idx="35">
                  <c:v>226.306229485556</c:v>
                </c:pt>
                <c:pt idx="36">
                  <c:v>226.676703586721</c:v>
                </c:pt>
                <c:pt idx="37">
                  <c:v>227.013985476329</c:v>
                </c:pt>
                <c:pt idx="38">
                  <c:v>227.322278516736</c:v>
                </c:pt>
                <c:pt idx="39">
                  <c:v>227.605115294233</c:v>
                </c:pt>
                <c:pt idx="40">
                  <c:v>227.865484378678</c:v>
                </c:pt>
                <c:pt idx="41">
                  <c:v>228.105929801016</c:v>
                </c:pt>
                <c:pt idx="42">
                  <c:v>228.328629759128</c:v>
                </c:pt>
                <c:pt idx="43">
                  <c:v>228.535459373718</c:v>
                </c:pt>
                <c:pt idx="44">
                  <c:v>228.728041095935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'2023'!$I$11</c:f>
              <c:strCache>
                <c:ptCount val="1"/>
                <c:pt idx="0">
                  <c:v>Cycle 2</c:v>
                </c:pt>
              </c:strCache>
            </c:strRef>
          </c:tx>
          <c:spPr>
            <a:solidFill>
              <a:srgbClr val="0070c0"/>
            </a:solidFill>
            <a:ln w="19080">
              <a:solidFill>
                <a:srgbClr val="0070c0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'2023'!$I$12:$I$56</c:f>
              <c:numCache>
                <c:formatCode>General</c:formatCode>
                <c:ptCount val="45"/>
                <c:pt idx="0">
                  <c:v>164.570460611347</c:v>
                </c:pt>
                <c:pt idx="1">
                  <c:v>165.251863856912</c:v>
                </c:pt>
                <c:pt idx="2">
                  <c:v>166.022120684136</c:v>
                </c:pt>
                <c:pt idx="3">
                  <c:v>166.898990495534</c:v>
                </c:pt>
                <c:pt idx="4">
                  <c:v>167.905009918189</c:v>
                </c:pt>
                <c:pt idx="5">
                  <c:v>169.069074070248</c:v>
                </c:pt>
                <c:pt idx="6">
                  <c:v>170.428600907347</c:v>
                </c:pt>
                <c:pt idx="7">
                  <c:v>172.032470830961</c:v>
                </c:pt>
                <c:pt idx="8">
                  <c:v>173.944923392688</c:v>
                </c:pt>
                <c:pt idx="9">
                  <c:v>176.250422681399</c:v>
                </c:pt>
                <c:pt idx="10">
                  <c:v>179.058871125671</c:v>
                </c:pt>
                <c:pt idx="11">
                  <c:v>182.508755277947</c:v>
                </c:pt>
                <c:pt idx="12">
                  <c:v>186.761536375592</c:v>
                </c:pt>
                <c:pt idx="13">
                  <c:v>191.972760345995</c:v>
                </c:pt>
                <c:pt idx="14">
                  <c:v>198.218659253266</c:v>
                </c:pt>
                <c:pt idx="15">
                  <c:v>205.375559821609</c:v>
                </c:pt>
                <c:pt idx="16">
                  <c:v>213.02776851816</c:v>
                </c:pt>
                <c:pt idx="17">
                  <c:v>220.55106071839</c:v>
                </c:pt>
                <c:pt idx="18">
                  <c:v>227.378969734386</c:v>
                </c:pt>
                <c:pt idx="19">
                  <c:v>233.214625180945</c:v>
                </c:pt>
                <c:pt idx="20">
                  <c:v>238.029370564456</c:v>
                </c:pt>
                <c:pt idx="21">
                  <c:v>241.943274558644</c:v>
                </c:pt>
                <c:pt idx="22">
                  <c:v>245.120064112959</c:v>
                </c:pt>
                <c:pt idx="23">
                  <c:v>247.713799808888</c:v>
                </c:pt>
                <c:pt idx="24">
                  <c:v>249.851575655252</c:v>
                </c:pt>
                <c:pt idx="25">
                  <c:v>251.6326113549</c:v>
                </c:pt>
                <c:pt idx="26">
                  <c:v>253.132707387175</c:v>
                </c:pt>
                <c:pt idx="27">
                  <c:v>254.409471278599</c:v>
                </c:pt>
                <c:pt idx="28">
                  <c:v>255.506821358785</c:v>
                </c:pt>
                <c:pt idx="29">
                  <c:v>256.458486661164</c:v>
                </c:pt>
                <c:pt idx="30">
                  <c:v>257.290614487877</c:v>
                </c:pt>
                <c:pt idx="31">
                  <c:v>258.023681724149</c:v>
                </c:pt>
                <c:pt idx="32">
                  <c:v>258.673890622914</c:v>
                </c:pt>
                <c:pt idx="33">
                  <c:v>259.254191035459</c:v>
                </c:pt>
                <c:pt idx="34">
                  <c:v>259.775033846727</c:v>
                </c:pt>
                <c:pt idx="35">
                  <c:v>260.24493086863</c:v>
                </c:pt>
                <c:pt idx="36">
                  <c:v>260.670874704254</c:v>
                </c:pt>
                <c:pt idx="37">
                  <c:v>261.058656579678</c:v>
                </c:pt>
                <c:pt idx="38">
                  <c:v>261.413109211358</c:v>
                </c:pt>
                <c:pt idx="39">
                  <c:v>261.738294106831</c:v>
                </c:pt>
                <c:pt idx="40">
                  <c:v>262.037647303607</c:v>
                </c:pt>
                <c:pt idx="41">
                  <c:v>262.314093741095</c:v>
                </c:pt>
                <c:pt idx="42">
                  <c:v>262.570137750794</c:v>
                </c:pt>
                <c:pt idx="43">
                  <c:v>262.807935208381</c:v>
                </c:pt>
                <c:pt idx="44">
                  <c:v>263.029351488693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'2023'!$J$11</c:f>
              <c:strCache>
                <c:ptCount val="1"/>
                <c:pt idx="0">
                  <c:v>Cycle 3</c:v>
                </c:pt>
              </c:strCache>
            </c:strRef>
          </c:tx>
          <c:spPr>
            <a:solidFill>
              <a:srgbClr val="00b0f0"/>
            </a:solidFill>
            <a:ln w="19080">
              <a:solidFill>
                <a:srgbClr val="00b0f0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'2023'!$J$12:$J$56</c:f>
              <c:numCache>
                <c:formatCode>General</c:formatCode>
                <c:ptCount val="45"/>
                <c:pt idx="0">
                  <c:v>189.240594298452</c:v>
                </c:pt>
                <c:pt idx="1">
                  <c:v>190.024404968205</c:v>
                </c:pt>
                <c:pt idx="2">
                  <c:v>190.910422937093</c:v>
                </c:pt>
                <c:pt idx="3">
                  <c:v>191.919076650782</c:v>
                </c:pt>
                <c:pt idx="4">
                  <c:v>193.076289743894</c:v>
                </c:pt>
                <c:pt idx="5">
                  <c:v>194.415299953487</c:v>
                </c:pt>
                <c:pt idx="6">
                  <c:v>195.979148742983</c:v>
                </c:pt>
                <c:pt idx="7">
                  <c:v>197.82406270136</c:v>
                </c:pt>
                <c:pt idx="8">
                  <c:v>200.0239358793</c:v>
                </c:pt>
                <c:pt idx="9">
                  <c:v>202.675926390592</c:v>
                </c:pt>
                <c:pt idx="10">
                  <c:v>205.906453791806</c:v>
                </c:pt>
                <c:pt idx="11">
                  <c:v>209.874817643268</c:v>
                </c:pt>
                <c:pt idx="12">
                  <c:v>214.766745033045</c:v>
                </c:pt>
                <c:pt idx="13">
                  <c:v>220.761158733104</c:v>
                </c:pt>
                <c:pt idx="14">
                  <c:v>227.94574764956</c:v>
                </c:pt>
                <c:pt idx="15">
                  <c:v>236.178251771527</c:v>
                </c:pt>
                <c:pt idx="16">
                  <c:v>244.980503393571</c:v>
                </c:pt>
                <c:pt idx="17">
                  <c:v>253.634463785744</c:v>
                </c:pt>
                <c:pt idx="18">
                  <c:v>261.488532538247</c:v>
                </c:pt>
                <c:pt idx="19">
                  <c:v>268.201222907411</c:v>
                </c:pt>
                <c:pt idx="20">
                  <c:v>273.739571643357</c:v>
                </c:pt>
                <c:pt idx="21">
                  <c:v>278.241692422799</c:v>
                </c:pt>
                <c:pt idx="22">
                  <c:v>281.895918557531</c:v>
                </c:pt>
                <c:pt idx="23">
                  <c:v>284.879464242444</c:v>
                </c:pt>
                <c:pt idx="24">
                  <c:v>287.338524320053</c:v>
                </c:pt>
                <c:pt idx="25">
                  <c:v>289.38723012485</c:v>
                </c:pt>
                <c:pt idx="26">
                  <c:v>291.112774115733</c:v>
                </c:pt>
                <c:pt idx="27">
                  <c:v>292.581421597776</c:v>
                </c:pt>
                <c:pt idx="28">
                  <c:v>293.843691343193</c:v>
                </c:pt>
                <c:pt idx="29">
                  <c:v>294.938381488703</c:v>
                </c:pt>
                <c:pt idx="30">
                  <c:v>295.895568988795</c:v>
                </c:pt>
                <c:pt idx="31">
                  <c:v>296.738808179652</c:v>
                </c:pt>
                <c:pt idx="32">
                  <c:v>297.486736334878</c:v>
                </c:pt>
                <c:pt idx="33">
                  <c:v>298.154249526187</c:v>
                </c:pt>
                <c:pt idx="34">
                  <c:v>298.75336929175</c:v>
                </c:pt>
                <c:pt idx="35">
                  <c:v>299.293886675326</c:v>
                </c:pt>
                <c:pt idx="36">
                  <c:v>299.783845191448</c:v>
                </c:pt>
                <c:pt idx="37">
                  <c:v>300.229906423873</c:v>
                </c:pt>
                <c:pt idx="38">
                  <c:v>300.637629393262</c:v>
                </c:pt>
                <c:pt idx="39">
                  <c:v>301.011686007129</c:v>
                </c:pt>
                <c:pt idx="40">
                  <c:v>301.356028701687</c:v>
                </c:pt>
                <c:pt idx="41">
                  <c:v>301.674022002612</c:v>
                </c:pt>
                <c:pt idx="42">
                  <c:v>301.968546614925</c:v>
                </c:pt>
                <c:pt idx="43">
                  <c:v>302.242082418739</c:v>
                </c:pt>
                <c:pt idx="44">
                  <c:v>302.496775134243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"Tarif 2023"</c:f>
              <c:strCache>
                <c:ptCount val="1"/>
                <c:pt idx="0">
                  <c:v>Tarif 2023</c:v>
                </c:pt>
              </c:strCache>
            </c:strRef>
          </c:tx>
          <c:spPr>
            <a:solidFill>
              <a:srgbClr val="c55a11"/>
            </a:solidFill>
            <a:ln w="19080">
              <a:noFill/>
            </a:ln>
          </c:spPr>
          <c:marker>
            <c:symbol val="diamond"/>
            <c:size val="5"/>
            <c:spPr>
              <a:solidFill>
                <a:srgbClr val="c55a11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'2024'!$C$30</c:f>
              <c:numCache>
                <c:formatCode>General</c:formatCode>
                <c:ptCount val="1"/>
                <c:pt idx="0">
                  <c:v>1400</c:v>
                </c:pt>
              </c:numCache>
            </c:numRef>
          </c:xVal>
          <c:yVal>
            <c:numRef>
              <c:f>'2024'!$E$32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"/>
          <c:order val="7"/>
          <c:tx>
            <c:strRef>
              <c:f>"Tarif 2024"</c:f>
              <c:strCache>
                <c:ptCount val="1"/>
                <c:pt idx="0">
                  <c:v>Tarif 2024</c:v>
                </c:pt>
              </c:strCache>
            </c:strRef>
          </c:tx>
          <c:spPr>
            <a:solidFill>
              <a:srgbClr val="99ccff"/>
            </a:solidFill>
            <a:ln w="19080">
              <a:noFill/>
            </a:ln>
          </c:spPr>
          <c:marker>
            <c:symbol val="square"/>
            <c:size val="5"/>
            <c:spPr>
              <a:solidFill>
                <a:srgbClr val="99ccff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'2024'!$C$30</c:f>
              <c:numCache>
                <c:formatCode>General</c:formatCode>
                <c:ptCount val="1"/>
                <c:pt idx="0">
                  <c:v>1400</c:v>
                </c:pt>
              </c:numCache>
            </c:numRef>
          </c:xVal>
          <c:yVal>
            <c:numRef>
              <c:f>'2024'!$E$33</c:f>
              <c:numCache>
                <c:formatCode>General</c:formatCode>
                <c:ptCount val="1"/>
              </c:numCache>
            </c:numRef>
          </c:yVal>
          <c:smooth val="0"/>
        </c:ser>
        <c:axId val="47694312"/>
        <c:axId val="94115848"/>
      </c:scatterChart>
      <c:valAx>
        <c:axId val="47694312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fr-FR" sz="1000" spc="-1" strike="noStrike">
                    <a:solidFill>
                      <a:srgbClr val="000000"/>
                    </a:solidFill>
                    <a:latin typeface="Calibri"/>
                  </a:rPr>
                  <a:t>QF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4115848"/>
        <c:crosses val="autoZero"/>
        <c:crossBetween val="midCat"/>
      </c:valAx>
      <c:valAx>
        <c:axId val="94115848"/>
        <c:scaling>
          <c:orientation val="minMax"/>
          <c:min val="1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fr-FR" sz="1000" spc="-1" strike="noStrike">
                    <a:solidFill>
                      <a:srgbClr val="000000"/>
                    </a:solidFill>
                    <a:latin typeface="Calibri"/>
                  </a:rPr>
                  <a:t>Tarif annuel (€)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7694312"/>
        <c:crosses val="autoZero"/>
        <c:crossBetween val="midCat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0583632030899883"/>
          <c:y val="0.902668457932874"/>
          <c:w val="0.941636796910012"/>
          <c:h val="0.0548590405036694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e2f0d9"/>
      </a:solidFill>
      <a:round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fr-FR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fr-FR" sz="1800" spc="-1" strike="noStrike">
                <a:solidFill>
                  <a:srgbClr val="000000"/>
                </a:solidFill>
                <a:latin typeface="Calibri"/>
              </a:rPr>
              <a:t>Tarifs école de musique - 1er instrument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'2024'!$Q$6</c:f>
              <c:strCache>
                <c:ptCount val="1"/>
                <c:pt idx="0">
                  <c:v>Eveil / FM </c:v>
                </c:pt>
              </c:strCache>
            </c:strRef>
          </c:tx>
          <c:spPr>
            <a:solidFill>
              <a:srgbClr val="ed7d31"/>
            </a:solidFill>
            <a:ln w="19080">
              <a:solidFill>
                <a:srgbClr val="ed7d31"/>
              </a:solidFill>
              <a:round/>
            </a:ln>
          </c:spPr>
          <c:marker>
            <c:symbol val="none"/>
          </c:marker>
          <c:dPt>
            <c:idx val="18"/>
            <c:marker>
              <c:symbol val="none"/>
            </c:marker>
          </c:dPt>
          <c:dLbls>
            <c:dLbl>
              <c:idx val="1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'2024'!$P$7:$P$25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1001</c:v>
                </c:pt>
                <c:pt idx="3">
                  <c:v>1300</c:v>
                </c:pt>
                <c:pt idx="4">
                  <c:v>1301</c:v>
                </c:pt>
                <c:pt idx="5">
                  <c:v>1599</c:v>
                </c:pt>
                <c:pt idx="6">
                  <c:v>1600</c:v>
                </c:pt>
                <c:pt idx="7">
                  <c:v>1799</c:v>
                </c:pt>
                <c:pt idx="8">
                  <c:v>1800</c:v>
                </c:pt>
                <c:pt idx="9">
                  <c:v>1999</c:v>
                </c:pt>
                <c:pt idx="10">
                  <c:v>2000</c:v>
                </c:pt>
                <c:pt idx="11">
                  <c:v>2499</c:v>
                </c:pt>
                <c:pt idx="12">
                  <c:v>2500</c:v>
                </c:pt>
                <c:pt idx="13">
                  <c:v>3499</c:v>
                </c:pt>
                <c:pt idx="14">
                  <c:v>3500</c:v>
                </c:pt>
                <c:pt idx="15">
                  <c:v>4500</c:v>
                </c:pt>
                <c:pt idx="17">
                  <c:v>0</c:v>
                </c:pt>
                <c:pt idx="18">
                  <c:v>4500</c:v>
                </c:pt>
              </c:numCache>
            </c:numRef>
          </c:xVal>
          <c:yVal>
            <c:numRef>
              <c:f>'2024'!$Q$7:$Q$25</c:f>
              <c:numCache>
                <c:formatCode>General</c:formatCode>
                <c:ptCount val="19"/>
                <c:pt idx="0">
                  <c:v>135</c:v>
                </c:pt>
                <c:pt idx="1">
                  <c:v>135</c:v>
                </c:pt>
                <c:pt idx="2">
                  <c:v>152</c:v>
                </c:pt>
                <c:pt idx="3">
                  <c:v>152</c:v>
                </c:pt>
                <c:pt idx="4">
                  <c:v>162</c:v>
                </c:pt>
                <c:pt idx="5">
                  <c:v>162</c:v>
                </c:pt>
                <c:pt idx="6">
                  <c:v>180</c:v>
                </c:pt>
                <c:pt idx="7">
                  <c:v>180</c:v>
                </c:pt>
                <c:pt idx="8">
                  <c:v>198</c:v>
                </c:pt>
                <c:pt idx="9">
                  <c:v>198</c:v>
                </c:pt>
                <c:pt idx="10">
                  <c:v>216</c:v>
                </c:pt>
                <c:pt idx="11">
                  <c:v>216</c:v>
                </c:pt>
                <c:pt idx="12">
                  <c:v>234</c:v>
                </c:pt>
                <c:pt idx="13">
                  <c:v>234</c:v>
                </c:pt>
                <c:pt idx="14">
                  <c:v>252</c:v>
                </c:pt>
                <c:pt idx="15">
                  <c:v>252</c:v>
                </c:pt>
                <c:pt idx="17">
                  <c:v>280</c:v>
                </c:pt>
                <c:pt idx="18">
                  <c:v>280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'2024'!$R$6</c:f>
              <c:strCache>
                <c:ptCount val="1"/>
                <c:pt idx="0">
                  <c:v>Cycle 1</c:v>
                </c:pt>
              </c:strCache>
            </c:strRef>
          </c:tx>
          <c:spPr>
            <a:solidFill>
              <a:srgbClr val="385623"/>
            </a:solidFill>
            <a:ln w="19080">
              <a:solidFill>
                <a:srgbClr val="385623"/>
              </a:solidFill>
              <a:round/>
            </a:ln>
          </c:spPr>
          <c:marker>
            <c:symbol val="none"/>
          </c:marker>
          <c:dPt>
            <c:idx val="18"/>
            <c:marker>
              <c:symbol val="none"/>
            </c:marker>
          </c:dPt>
          <c:dLbls>
            <c:dLbl>
              <c:idx val="1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'2024'!$P$7:$P$25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1001</c:v>
                </c:pt>
                <c:pt idx="3">
                  <c:v>1300</c:v>
                </c:pt>
                <c:pt idx="4">
                  <c:v>1301</c:v>
                </c:pt>
                <c:pt idx="5">
                  <c:v>1599</c:v>
                </c:pt>
                <c:pt idx="6">
                  <c:v>1600</c:v>
                </c:pt>
                <c:pt idx="7">
                  <c:v>1799</c:v>
                </c:pt>
                <c:pt idx="8">
                  <c:v>1800</c:v>
                </c:pt>
                <c:pt idx="9">
                  <c:v>1999</c:v>
                </c:pt>
                <c:pt idx="10">
                  <c:v>2000</c:v>
                </c:pt>
                <c:pt idx="11">
                  <c:v>2499</c:v>
                </c:pt>
                <c:pt idx="12">
                  <c:v>2500</c:v>
                </c:pt>
                <c:pt idx="13">
                  <c:v>3499</c:v>
                </c:pt>
                <c:pt idx="14">
                  <c:v>3500</c:v>
                </c:pt>
                <c:pt idx="15">
                  <c:v>4500</c:v>
                </c:pt>
                <c:pt idx="17">
                  <c:v>0</c:v>
                </c:pt>
                <c:pt idx="18">
                  <c:v>4500</c:v>
                </c:pt>
              </c:numCache>
            </c:numRef>
          </c:xVal>
          <c:yVal>
            <c:numRef>
              <c:f>'2024'!$R$7:$R$25</c:f>
              <c:numCache>
                <c:formatCode>General</c:formatCode>
                <c:ptCount val="19"/>
                <c:pt idx="0">
                  <c:v>216</c:v>
                </c:pt>
                <c:pt idx="1">
                  <c:v>216</c:v>
                </c:pt>
                <c:pt idx="2">
                  <c:v>234</c:v>
                </c:pt>
                <c:pt idx="3">
                  <c:v>234</c:v>
                </c:pt>
                <c:pt idx="4">
                  <c:v>252</c:v>
                </c:pt>
                <c:pt idx="5">
                  <c:v>252</c:v>
                </c:pt>
                <c:pt idx="6">
                  <c:v>275</c:v>
                </c:pt>
                <c:pt idx="7">
                  <c:v>275</c:v>
                </c:pt>
                <c:pt idx="8">
                  <c:v>297</c:v>
                </c:pt>
                <c:pt idx="9">
                  <c:v>297</c:v>
                </c:pt>
                <c:pt idx="10">
                  <c:v>315</c:v>
                </c:pt>
                <c:pt idx="11">
                  <c:v>315</c:v>
                </c:pt>
                <c:pt idx="12">
                  <c:v>342</c:v>
                </c:pt>
                <c:pt idx="13">
                  <c:v>342</c:v>
                </c:pt>
                <c:pt idx="14">
                  <c:v>360</c:v>
                </c:pt>
                <c:pt idx="15">
                  <c:v>360</c:v>
                </c:pt>
                <c:pt idx="17">
                  <c:v>400</c:v>
                </c:pt>
                <c:pt idx="18">
                  <c:v>400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'2024'!$S$6</c:f>
              <c:strCache>
                <c:ptCount val="1"/>
                <c:pt idx="0">
                  <c:v>Cycle 2</c:v>
                </c:pt>
              </c:strCache>
            </c:strRef>
          </c:tx>
          <c:spPr>
            <a:solidFill>
              <a:srgbClr val="548235"/>
            </a:solidFill>
            <a:ln w="19080">
              <a:solidFill>
                <a:srgbClr val="548235"/>
              </a:solidFill>
              <a:round/>
            </a:ln>
          </c:spPr>
          <c:marker>
            <c:symbol val="none"/>
          </c:marker>
          <c:dPt>
            <c:idx val="18"/>
            <c:marker>
              <c:symbol val="none"/>
            </c:marker>
          </c:dPt>
          <c:dLbls>
            <c:dLbl>
              <c:idx val="1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'2024'!$P$7:$P$25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1001</c:v>
                </c:pt>
                <c:pt idx="3">
                  <c:v>1300</c:v>
                </c:pt>
                <c:pt idx="4">
                  <c:v>1301</c:v>
                </c:pt>
                <c:pt idx="5">
                  <c:v>1599</c:v>
                </c:pt>
                <c:pt idx="6">
                  <c:v>1600</c:v>
                </c:pt>
                <c:pt idx="7">
                  <c:v>1799</c:v>
                </c:pt>
                <c:pt idx="8">
                  <c:v>1800</c:v>
                </c:pt>
                <c:pt idx="9">
                  <c:v>1999</c:v>
                </c:pt>
                <c:pt idx="10">
                  <c:v>2000</c:v>
                </c:pt>
                <c:pt idx="11">
                  <c:v>2499</c:v>
                </c:pt>
                <c:pt idx="12">
                  <c:v>2500</c:v>
                </c:pt>
                <c:pt idx="13">
                  <c:v>3499</c:v>
                </c:pt>
                <c:pt idx="14">
                  <c:v>3500</c:v>
                </c:pt>
                <c:pt idx="15">
                  <c:v>4500</c:v>
                </c:pt>
                <c:pt idx="17">
                  <c:v>0</c:v>
                </c:pt>
                <c:pt idx="18">
                  <c:v>4500</c:v>
                </c:pt>
              </c:numCache>
            </c:numRef>
          </c:xVal>
          <c:yVal>
            <c:numRef>
              <c:f>'2024'!$S$7:$S$25</c:f>
              <c:numCache>
                <c:formatCode>General</c:formatCode>
                <c:ptCount val="19"/>
                <c:pt idx="0">
                  <c:v>248</c:v>
                </c:pt>
                <c:pt idx="1">
                  <c:v>248</c:v>
                </c:pt>
                <c:pt idx="2">
                  <c:v>265</c:v>
                </c:pt>
                <c:pt idx="3">
                  <c:v>265</c:v>
                </c:pt>
                <c:pt idx="4">
                  <c:v>297</c:v>
                </c:pt>
                <c:pt idx="5">
                  <c:v>297</c:v>
                </c:pt>
                <c:pt idx="6">
                  <c:v>315</c:v>
                </c:pt>
                <c:pt idx="7">
                  <c:v>315</c:v>
                </c:pt>
                <c:pt idx="8">
                  <c:v>342</c:v>
                </c:pt>
                <c:pt idx="9">
                  <c:v>342</c:v>
                </c:pt>
                <c:pt idx="10">
                  <c:v>360</c:v>
                </c:pt>
                <c:pt idx="11">
                  <c:v>360</c:v>
                </c:pt>
                <c:pt idx="12">
                  <c:v>387</c:v>
                </c:pt>
                <c:pt idx="13">
                  <c:v>387</c:v>
                </c:pt>
                <c:pt idx="14">
                  <c:v>405</c:v>
                </c:pt>
                <c:pt idx="15">
                  <c:v>405</c:v>
                </c:pt>
                <c:pt idx="17">
                  <c:v>450</c:v>
                </c:pt>
                <c:pt idx="18">
                  <c:v>450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'2024'!$T$6</c:f>
              <c:strCache>
                <c:ptCount val="1"/>
                <c:pt idx="0">
                  <c:v>Cycle 3</c:v>
                </c:pt>
              </c:strCache>
            </c:strRef>
          </c:tx>
          <c:spPr>
            <a:solidFill>
              <a:srgbClr val="a9d18e"/>
            </a:solidFill>
            <a:ln w="19080">
              <a:solidFill>
                <a:srgbClr val="a9d18e"/>
              </a:solidFill>
              <a:round/>
            </a:ln>
          </c:spPr>
          <c:marker>
            <c:symbol val="none"/>
          </c:marker>
          <c:dPt>
            <c:idx val="18"/>
            <c:marker>
              <c:symbol val="none"/>
            </c:marker>
          </c:dPt>
          <c:dLbls>
            <c:dLbl>
              <c:idx val="1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'2024'!$P$7:$P$25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1001</c:v>
                </c:pt>
                <c:pt idx="3">
                  <c:v>1300</c:v>
                </c:pt>
                <c:pt idx="4">
                  <c:v>1301</c:v>
                </c:pt>
                <c:pt idx="5">
                  <c:v>1599</c:v>
                </c:pt>
                <c:pt idx="6">
                  <c:v>1600</c:v>
                </c:pt>
                <c:pt idx="7">
                  <c:v>1799</c:v>
                </c:pt>
                <c:pt idx="8">
                  <c:v>1800</c:v>
                </c:pt>
                <c:pt idx="9">
                  <c:v>1999</c:v>
                </c:pt>
                <c:pt idx="10">
                  <c:v>2000</c:v>
                </c:pt>
                <c:pt idx="11">
                  <c:v>2499</c:v>
                </c:pt>
                <c:pt idx="12">
                  <c:v>2500</c:v>
                </c:pt>
                <c:pt idx="13">
                  <c:v>3499</c:v>
                </c:pt>
                <c:pt idx="14">
                  <c:v>3500</c:v>
                </c:pt>
                <c:pt idx="15">
                  <c:v>4500</c:v>
                </c:pt>
                <c:pt idx="17">
                  <c:v>0</c:v>
                </c:pt>
                <c:pt idx="18">
                  <c:v>4500</c:v>
                </c:pt>
              </c:numCache>
            </c:numRef>
          </c:xVal>
          <c:yVal>
            <c:numRef>
              <c:f>'2024'!$T$7:$T$25</c:f>
              <c:numCache>
                <c:formatCode>General</c:formatCode>
                <c:ptCount val="19"/>
                <c:pt idx="0">
                  <c:v>297</c:v>
                </c:pt>
                <c:pt idx="1">
                  <c:v>297</c:v>
                </c:pt>
                <c:pt idx="2">
                  <c:v>315</c:v>
                </c:pt>
                <c:pt idx="3">
                  <c:v>315</c:v>
                </c:pt>
                <c:pt idx="4">
                  <c:v>333</c:v>
                </c:pt>
                <c:pt idx="5">
                  <c:v>333</c:v>
                </c:pt>
                <c:pt idx="6">
                  <c:v>360</c:v>
                </c:pt>
                <c:pt idx="7">
                  <c:v>360</c:v>
                </c:pt>
                <c:pt idx="8">
                  <c:v>378</c:v>
                </c:pt>
                <c:pt idx="9">
                  <c:v>378</c:v>
                </c:pt>
                <c:pt idx="10">
                  <c:v>414</c:v>
                </c:pt>
                <c:pt idx="11">
                  <c:v>414</c:v>
                </c:pt>
                <c:pt idx="12">
                  <c:v>441</c:v>
                </c:pt>
                <c:pt idx="13">
                  <c:v>441</c:v>
                </c:pt>
                <c:pt idx="14">
                  <c:v>459</c:v>
                </c:pt>
                <c:pt idx="15">
                  <c:v>459</c:v>
                </c:pt>
                <c:pt idx="17">
                  <c:v>510</c:v>
                </c:pt>
                <c:pt idx="18">
                  <c:v>510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'2023'!$D$11</c:f>
              <c:strCache>
                <c:ptCount val="1"/>
                <c:pt idx="0">
                  <c:v>Eveil  / FM</c:v>
                </c:pt>
              </c:strCache>
            </c:strRef>
          </c:tx>
          <c:spPr>
            <a:solidFill>
              <a:srgbClr val="ed7d31"/>
            </a:solidFill>
            <a:ln cap="rnd" w="19080">
              <a:solidFill>
                <a:srgbClr val="ed7d31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'2023'!$D$12:$D$56</c:f>
              <c:numCache>
                <c:formatCode>General</c:formatCode>
                <c:ptCount val="45"/>
                <c:pt idx="0">
                  <c:v>143.091236313802</c:v>
                </c:pt>
                <c:pt idx="1">
                  <c:v>143.68390190447</c:v>
                </c:pt>
                <c:pt idx="2">
                  <c:v>144.353849869121</c:v>
                </c:pt>
                <c:pt idx="3">
                  <c:v>145.116526842109</c:v>
                </c:pt>
                <c:pt idx="4">
                  <c:v>145.991534554843</c:v>
                </c:pt>
                <c:pt idx="5">
                  <c:v>147.004005177409</c:v>
                </c:pt>
                <c:pt idx="6">
                  <c:v>148.186483806889</c:v>
                </c:pt>
                <c:pt idx="7">
                  <c:v>149.581485256942</c:v>
                </c:pt>
                <c:pt idx="8">
                  <c:v>151.244883302809</c:v>
                </c:pt>
                <c:pt idx="9">
                  <c:v>153.250142459737</c:v>
                </c:pt>
                <c:pt idx="10">
                  <c:v>155.692852803309</c:v>
                </c:pt>
                <c:pt idx="11">
                  <c:v>158.693466085023</c:v>
                </c:pt>
                <c:pt idx="12">
                  <c:v>162.39241679831</c:v>
                </c:pt>
                <c:pt idx="13">
                  <c:v>166.924994464509</c:v>
                </c:pt>
                <c:pt idx="14">
                  <c:v>172.35750361269</c:v>
                </c:pt>
                <c:pt idx="15">
                  <c:v>178.582376667372</c:v>
                </c:pt>
                <c:pt idx="16">
                  <c:v>185.238054955634</c:v>
                </c:pt>
                <c:pt idx="17">
                  <c:v>191.781605261037</c:v>
                </c:pt>
                <c:pt idx="18">
                  <c:v>197.720330613949</c:v>
                </c:pt>
                <c:pt idx="19">
                  <c:v>202.796021410379</c:v>
                </c:pt>
                <c:pt idx="20">
                  <c:v>206.983753029223</c:v>
                </c:pt>
                <c:pt idx="21">
                  <c:v>210.387957863338</c:v>
                </c:pt>
                <c:pt idx="22">
                  <c:v>213.151041059509</c:v>
                </c:pt>
                <c:pt idx="23">
                  <c:v>215.407000226522</c:v>
                </c:pt>
                <c:pt idx="24">
                  <c:v>217.2663781983</c:v>
                </c:pt>
                <c:pt idx="25">
                  <c:v>218.815473512716</c:v>
                </c:pt>
                <c:pt idx="26">
                  <c:v>220.120215318416</c:v>
                </c:pt>
                <c:pt idx="27">
                  <c:v>221.230709039688</c:v>
                </c:pt>
                <c:pt idx="28">
                  <c:v>222.185153618102</c:v>
                </c:pt>
                <c:pt idx="29">
                  <c:v>223.012885628808</c:v>
                </c:pt>
                <c:pt idx="30">
                  <c:v>223.736647267955</c:v>
                </c:pt>
                <c:pt idx="31">
                  <c:v>224.374248760775</c:v>
                </c:pt>
                <c:pt idx="32">
                  <c:v>224.939782376226</c:v>
                </c:pt>
                <c:pt idx="33">
                  <c:v>225.444511534774</c:v>
                </c:pt>
                <c:pt idx="34">
                  <c:v>225.897526125466</c:v>
                </c:pt>
                <c:pt idx="35">
                  <c:v>226.306229485556</c:v>
                </c:pt>
                <c:pt idx="36">
                  <c:v>226.676703586721</c:v>
                </c:pt>
                <c:pt idx="37">
                  <c:v>227.013985476329</c:v>
                </c:pt>
                <c:pt idx="38">
                  <c:v>227.322278516736</c:v>
                </c:pt>
                <c:pt idx="39">
                  <c:v>227.605115294233</c:v>
                </c:pt>
                <c:pt idx="40">
                  <c:v>227.865484378678</c:v>
                </c:pt>
                <c:pt idx="41">
                  <c:v>228.105929801016</c:v>
                </c:pt>
                <c:pt idx="42">
                  <c:v>228.328629759128</c:v>
                </c:pt>
                <c:pt idx="43">
                  <c:v>228.535459373718</c:v>
                </c:pt>
                <c:pt idx="44">
                  <c:v>228.728041095935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'2023'!$E$11</c:f>
              <c:strCache>
                <c:ptCount val="1"/>
                <c:pt idx="0">
                  <c:v>Cycle 1</c:v>
                </c:pt>
              </c:strCache>
            </c:strRef>
          </c:tx>
          <c:spPr>
            <a:solidFill>
              <a:srgbClr val="385623"/>
            </a:solidFill>
            <a:ln cap="rnd" w="19080">
              <a:solidFill>
                <a:srgbClr val="385623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'2023'!$E$12:$E$56</c:f>
              <c:numCache>
                <c:formatCode>General</c:formatCode>
                <c:ptCount val="45"/>
                <c:pt idx="0">
                  <c:v>230.809211733247</c:v>
                </c:pt>
                <c:pt idx="1">
                  <c:v>231.764937128675</c:v>
                </c:pt>
                <c:pt idx="2">
                  <c:v>232.845287149857</c:v>
                </c:pt>
                <c:pt idx="3">
                  <c:v>234.075170853366</c:v>
                </c:pt>
                <c:pt idx="4">
                  <c:v>235.486197755253</c:v>
                </c:pt>
                <c:pt idx="5">
                  <c:v>237.118895690392</c:v>
                </c:pt>
                <c:pt idx="6">
                  <c:v>239.025746490472</c:v>
                </c:pt>
                <c:pt idx="7">
                  <c:v>241.275309032093</c:v>
                </c:pt>
                <c:pt idx="8">
                  <c:v>243.957684692455</c:v>
                </c:pt>
                <c:pt idx="9">
                  <c:v>247.191341464278</c:v>
                </c:pt>
                <c:pt idx="10">
                  <c:v>251.130426752486</c:v>
                </c:pt>
                <c:pt idx="11">
                  <c:v>255.969179601224</c:v>
                </c:pt>
                <c:pt idx="12">
                  <c:v>261.934062983675</c:v>
                </c:pt>
                <c:pt idx="13">
                  <c:v>269.243243152975</c:v>
                </c:pt>
                <c:pt idx="14">
                  <c:v>278.003641994353</c:v>
                </c:pt>
                <c:pt idx="15">
                  <c:v>288.041797330774</c:v>
                </c:pt>
                <c:pt idx="16">
                  <c:v>298.774663999687</c:v>
                </c:pt>
                <c:pt idx="17">
                  <c:v>309.326714433536</c:v>
                </c:pt>
                <c:pt idx="18">
                  <c:v>318.903431431489</c:v>
                </c:pt>
                <c:pt idx="19">
                  <c:v>327.088429295161</c:v>
                </c:pt>
                <c:pt idx="20">
                  <c:v>333.84151488067</c:v>
                </c:pt>
                <c:pt idx="21">
                  <c:v>339.331094607303</c:v>
                </c:pt>
                <c:pt idx="22">
                  <c:v>343.786809300111</c:v>
                </c:pt>
                <c:pt idx="23">
                  <c:v>347.424741889607</c:v>
                </c:pt>
                <c:pt idx="24">
                  <c:v>350.423152418764</c:v>
                </c:pt>
                <c:pt idx="25">
                  <c:v>352.921204870667</c:v>
                </c:pt>
                <c:pt idx="26">
                  <c:v>355.025215796589</c:v>
                </c:pt>
                <c:pt idx="27">
                  <c:v>356.815984600439</c:v>
                </c:pt>
                <c:pt idx="28">
                  <c:v>358.355110435451</c:v>
                </c:pt>
                <c:pt idx="29">
                  <c:v>359.689901109477</c:v>
                </c:pt>
                <c:pt idx="30">
                  <c:v>360.8570304142</c:v>
                </c:pt>
                <c:pt idx="31">
                  <c:v>361.885218904382</c:v>
                </c:pt>
                <c:pt idx="32">
                  <c:v>362.797191603261</c:v>
                </c:pt>
                <c:pt idx="33">
                  <c:v>363.611111767065</c:v>
                </c:pt>
                <c:pt idx="34">
                  <c:v>364.341637641421</c:v>
                </c:pt>
                <c:pt idx="35">
                  <c:v>365.000707758847</c:v>
                </c:pt>
                <c:pt idx="36">
                  <c:v>365.598129833634</c:v>
                </c:pt>
                <c:pt idx="37">
                  <c:v>366.142026547719</c:v>
                </c:pt>
                <c:pt idx="38">
                  <c:v>366.639176192629</c:v>
                </c:pt>
                <c:pt idx="39">
                  <c:v>367.09527537448</c:v>
                </c:pt>
                <c:pt idx="40">
                  <c:v>367.515143425042</c:v>
                </c:pt>
                <c:pt idx="41">
                  <c:v>367.902882817983</c:v>
                </c:pt>
                <c:pt idx="42">
                  <c:v>368.262006088981</c:v>
                </c:pt>
                <c:pt idx="43">
                  <c:v>368.595537035104</c:v>
                </c:pt>
                <c:pt idx="44">
                  <c:v>368.90609200154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'2023'!$F$11</c:f>
              <c:strCache>
                <c:ptCount val="1"/>
                <c:pt idx="0">
                  <c:v>Cycle 2</c:v>
                </c:pt>
              </c:strCache>
            </c:strRef>
          </c:tx>
          <c:spPr>
            <a:solidFill>
              <a:srgbClr val="548235"/>
            </a:solidFill>
            <a:ln cap="rnd" w="19080">
              <a:solidFill>
                <a:srgbClr val="548235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'2023'!$F$12:$F$56</c:f>
              <c:numCache>
                <c:formatCode>General</c:formatCode>
                <c:ptCount val="45"/>
                <c:pt idx="0">
                  <c:v>265.426604449028</c:v>
                </c:pt>
                <c:pt idx="1">
                  <c:v>266.525746576522</c:v>
                </c:pt>
                <c:pt idx="2">
                  <c:v>267.768214576641</c:v>
                </c:pt>
                <c:pt idx="3">
                  <c:v>269.182655374082</c:v>
                </c:pt>
                <c:pt idx="4">
                  <c:v>270.805421828034</c:v>
                </c:pt>
                <c:pt idx="5">
                  <c:v>272.683123404833</c:v>
                </c:pt>
                <c:pt idx="6">
                  <c:v>274.876117391641</c:v>
                </c:pt>
                <c:pt idx="7">
                  <c:v>277.463250651629</c:v>
                </c:pt>
                <c:pt idx="8">
                  <c:v>280.548145229267</c:v>
                </c:pt>
                <c:pt idx="9">
                  <c:v>284.267046496062</c:v>
                </c:pt>
                <c:pt idx="10">
                  <c:v>288.797233309943</c:v>
                </c:pt>
                <c:pt idx="11">
                  <c:v>294.36209234374</c:v>
                </c:pt>
                <c:pt idx="12">
                  <c:v>301.222069741642</c:v>
                </c:pt>
                <c:pt idx="13">
                  <c:v>309.628069916954</c:v>
                </c:pt>
                <c:pt idx="14">
                  <c:v>319.703059517802</c:v>
                </c:pt>
                <c:pt idx="15">
                  <c:v>331.247546527736</c:v>
                </c:pt>
                <c:pt idx="16">
                  <c:v>343.590993673754</c:v>
                </c:pt>
                <c:pt idx="17">
                  <c:v>355.726491190889</c:v>
                </c:pt>
                <c:pt idx="18">
                  <c:v>366.740296145626</c:v>
                </c:pt>
                <c:pt idx="19">
                  <c:v>376.153539749325</c:v>
                </c:pt>
                <c:pt idx="20">
                  <c:v>383.919997450575</c:v>
                </c:pt>
                <c:pt idx="21">
                  <c:v>390.233346838004</c:v>
                </c:pt>
                <c:pt idx="22">
                  <c:v>395.357688778048</c:v>
                </c:pt>
                <c:pt idx="23">
                  <c:v>399.541531736731</c:v>
                </c:pt>
                <c:pt idx="24">
                  <c:v>402.989885567111</c:v>
                </c:pt>
                <c:pt idx="25">
                  <c:v>405.862797283918</c:v>
                </c:pt>
                <c:pt idx="26">
                  <c:v>408.282537364542</c:v>
                </c:pt>
                <c:pt idx="27">
                  <c:v>410.342030020413</c:v>
                </c:pt>
                <c:pt idx="28">
                  <c:v>412.11211801103</c:v>
                </c:pt>
                <c:pt idx="29">
                  <c:v>413.647208182565</c:v>
                </c:pt>
                <c:pt idx="30">
                  <c:v>414.989477618106</c:v>
                </c:pt>
                <c:pt idx="31">
                  <c:v>416.171956696268</c:v>
                </c:pt>
                <c:pt idx="32">
                  <c:v>417.220780571052</c:v>
                </c:pt>
                <c:pt idx="33">
                  <c:v>418.156838087921</c:v>
                </c:pt>
                <c:pt idx="34">
                  <c:v>418.996987117727</c:v>
                </c:pt>
                <c:pt idx="35">
                  <c:v>419.754957696409</c:v>
                </c:pt>
                <c:pt idx="36">
                  <c:v>420.442029289813</c:v>
                </c:pt>
                <c:pt idx="37">
                  <c:v>421.067543474449</c:v>
                </c:pt>
                <c:pt idx="38">
                  <c:v>421.639295696377</c:v>
                </c:pt>
                <c:pt idx="39">
                  <c:v>422.16383739788</c:v>
                </c:pt>
                <c:pt idx="40">
                  <c:v>422.646711102575</c:v>
                </c:pt>
                <c:pt idx="41">
                  <c:v>423.092634903814</c:v>
                </c:pt>
                <c:pt idx="42">
                  <c:v>423.505648430508</c:v>
                </c:pt>
                <c:pt idx="43">
                  <c:v>423.889229232546</c:v>
                </c:pt>
                <c:pt idx="44">
                  <c:v>424.246386265461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'2023'!$G$11</c:f>
              <c:strCache>
                <c:ptCount val="1"/>
                <c:pt idx="0">
                  <c:v>Cycle 3</c:v>
                </c:pt>
              </c:strCache>
            </c:strRef>
          </c:tx>
          <c:spPr>
            <a:solidFill>
              <a:srgbClr val="a9d18e"/>
            </a:solidFill>
            <a:ln cap="rnd" w="19080">
              <a:solidFill>
                <a:srgbClr val="a9d18e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'2023'!$C$12:$C$56</c:f>
              <c:numCache>
                <c:formatCode>General</c:formatCode>
                <c:ptCount val="4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</c:numCache>
            </c:numRef>
          </c:xVal>
          <c:yVal>
            <c:numRef>
              <c:f>'2023'!$G$12:$G$56</c:f>
              <c:numCache>
                <c:formatCode>General</c:formatCode>
                <c:ptCount val="45"/>
                <c:pt idx="0">
                  <c:v>305.239206390454</c:v>
                </c:pt>
                <c:pt idx="1">
                  <c:v>306.503312513474</c:v>
                </c:pt>
                <c:pt idx="2">
                  <c:v>307.932255474825</c:v>
                </c:pt>
                <c:pt idx="3">
                  <c:v>309.558981653332</c:v>
                </c:pt>
                <c:pt idx="4">
                  <c:v>311.425299902228</c:v>
                </c:pt>
                <c:pt idx="5">
                  <c:v>313.584815037771</c:v>
                </c:pt>
                <c:pt idx="6">
                  <c:v>316.106943029344</c:v>
                </c:pt>
                <c:pt idx="7">
                  <c:v>319.082364417728</c:v>
                </c:pt>
                <c:pt idx="8">
                  <c:v>322.630253291167</c:v>
                </c:pt>
                <c:pt idx="9">
                  <c:v>326.907303314699</c:v>
                </c:pt>
                <c:pt idx="10">
                  <c:v>332.117400122568</c:v>
                </c:pt>
                <c:pt idx="11">
                  <c:v>338.517457223832</c:v>
                </c:pt>
                <c:pt idx="12">
                  <c:v>346.407009644354</c:v>
                </c:pt>
                <c:pt idx="13">
                  <c:v>356.074618614949</c:v>
                </c:pt>
                <c:pt idx="14">
                  <c:v>367.661706149144</c:v>
                </c:pt>
                <c:pt idx="15">
                  <c:v>380.93883960745</c:v>
                </c:pt>
                <c:pt idx="16">
                  <c:v>395.1348445882</c:v>
                </c:pt>
                <c:pt idx="17">
                  <c:v>409.091689962037</c:v>
                </c:pt>
                <c:pt idx="18">
                  <c:v>421.75849431133</c:v>
                </c:pt>
                <c:pt idx="19">
                  <c:v>432.584518152346</c:v>
                </c:pt>
                <c:pt idx="20">
                  <c:v>441.516599353447</c:v>
                </c:pt>
                <c:pt idx="21">
                  <c:v>448.777483471873</c:v>
                </c:pt>
                <c:pt idx="22">
                  <c:v>454.670908772227</c:v>
                </c:pt>
                <c:pt idx="23">
                  <c:v>459.482680943933</c:v>
                </c:pt>
                <c:pt idx="24">
                  <c:v>463.448578603831</c:v>
                </c:pt>
                <c:pt idx="25">
                  <c:v>466.752669313548</c:v>
                </c:pt>
                <c:pt idx="26">
                  <c:v>469.535574431568</c:v>
                </c:pt>
                <c:pt idx="27">
                  <c:v>471.904164636128</c:v>
                </c:pt>
                <c:pt idx="28">
                  <c:v>473.939915073903</c:v>
                </c:pt>
                <c:pt idx="29">
                  <c:v>475.705398205415</c:v>
                </c:pt>
                <c:pt idx="30">
                  <c:v>477.249121232462</c:v>
                </c:pt>
                <c:pt idx="31">
                  <c:v>478.609071875476</c:v>
                </c:pt>
                <c:pt idx="32">
                  <c:v>479.815307765194</c:v>
                </c:pt>
                <c:pt idx="33">
                  <c:v>480.891852835184</c:v>
                </c:pt>
                <c:pt idx="34">
                  <c:v>481.858095058333</c:v>
                </c:pt>
                <c:pt idx="35">
                  <c:v>482.729825133648</c:v>
                </c:pt>
                <c:pt idx="36">
                  <c:v>483.5200153979</c:v>
                </c:pt>
                <c:pt idx="37">
                  <c:v>484.23940945173</c:v>
                </c:pt>
                <c:pt idx="38">
                  <c:v>484.896972715398</c:v>
                </c:pt>
                <c:pt idx="39">
                  <c:v>485.500239899926</c:v>
                </c:pt>
                <c:pt idx="40">
                  <c:v>486.055585374803</c:v>
                </c:pt>
                <c:pt idx="41">
                  <c:v>486.568435345199</c:v>
                </c:pt>
                <c:pt idx="42">
                  <c:v>487.043435724973</c:v>
                </c:pt>
                <c:pt idx="43">
                  <c:v>487.484585989711</c:v>
                </c:pt>
                <c:pt idx="44">
                  <c:v>487.895346691984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"Tarif 2023"</c:f>
              <c:strCache>
                <c:ptCount val="1"/>
                <c:pt idx="0">
                  <c:v>Tarif 2023</c:v>
                </c:pt>
              </c:strCache>
            </c:strRef>
          </c:tx>
          <c:spPr>
            <a:solidFill>
              <a:srgbClr val="c55a11"/>
            </a:solidFill>
            <a:ln w="19080">
              <a:noFill/>
            </a:ln>
          </c:spPr>
          <c:marker>
            <c:symbol val="diamond"/>
            <c:size val="5"/>
            <c:spPr>
              <a:solidFill>
                <a:srgbClr val="c55a11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'2024'!$C$30</c:f>
              <c:numCache>
                <c:formatCode>General</c:formatCode>
                <c:ptCount val="1"/>
                <c:pt idx="0">
                  <c:v>1400</c:v>
                </c:pt>
              </c:numCache>
            </c:numRef>
          </c:xVal>
          <c:yVal>
            <c:numRef>
              <c:f>'2024'!$D$32</c:f>
              <c:numCache>
                <c:formatCode>General</c:formatCode>
                <c:ptCount val="1"/>
                <c:pt idx="0">
                  <c:v>269.243243152975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"Tarif 2024"</c:f>
              <c:strCache>
                <c:ptCount val="1"/>
                <c:pt idx="0">
                  <c:v>Tarif 2024</c:v>
                </c:pt>
              </c:strCache>
            </c:strRef>
          </c:tx>
          <c:spPr>
            <a:solidFill>
              <a:srgbClr val="ffc000"/>
            </a:solidFill>
            <a:ln w="19080">
              <a:noFill/>
            </a:ln>
          </c:spPr>
          <c:marker>
            <c:symbol val="square"/>
            <c:size val="5"/>
            <c:spPr>
              <a:solidFill>
                <a:srgbClr val="ffc0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'2024'!$C$30</c:f>
              <c:numCache>
                <c:formatCode>General</c:formatCode>
                <c:ptCount val="1"/>
                <c:pt idx="0">
                  <c:v>1400</c:v>
                </c:pt>
              </c:numCache>
            </c:numRef>
          </c:xVal>
          <c:yVal>
            <c:numRef>
              <c:f>'2024'!$D$33</c:f>
              <c:numCache>
                <c:formatCode>General</c:formatCode>
                <c:ptCount val="1"/>
                <c:pt idx="0">
                  <c:v>400</c:v>
                </c:pt>
              </c:numCache>
            </c:numRef>
          </c:yVal>
          <c:smooth val="0"/>
        </c:ser>
        <c:axId val="6110865"/>
        <c:axId val="4139376"/>
      </c:scatterChart>
      <c:valAx>
        <c:axId val="6110865"/>
        <c:scaling>
          <c:orientation val="minMax"/>
          <c:max val="500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fr-FR" sz="1000" spc="-1" strike="noStrike">
                    <a:solidFill>
                      <a:srgbClr val="000000"/>
                    </a:solidFill>
                    <a:latin typeface="Calibri"/>
                  </a:rPr>
                  <a:t>QF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139376"/>
        <c:crosses val="autoZero"/>
        <c:crossBetween val="midCat"/>
      </c:valAx>
      <c:valAx>
        <c:axId val="4139376"/>
        <c:scaling>
          <c:orientation val="minMax"/>
          <c:min val="1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fr-FR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fr-FR" sz="1000" spc="-1" strike="noStrike">
                    <a:solidFill>
                      <a:srgbClr val="000000"/>
                    </a:solidFill>
                    <a:latin typeface="Calibri"/>
                  </a:rPr>
                  <a:t>Tarif annuel (€)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110865"/>
        <c:crosses val="autoZero"/>
        <c:crossBetween val="midCat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181003922393888"/>
          <c:y val="0.864243504549909"/>
          <c:w val="0.65498465369188"/>
          <c:h val="0.105167455839826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e2f0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257040</xdr:colOff>
      <xdr:row>16</xdr:row>
      <xdr:rowOff>142920</xdr:rowOff>
    </xdr:from>
    <xdr:to>
      <xdr:col>19</xdr:col>
      <xdr:colOff>742320</xdr:colOff>
      <xdr:row>41</xdr:row>
      <xdr:rowOff>171000</xdr:rowOff>
    </xdr:to>
    <xdr:graphicFrame>
      <xdr:nvGraphicFramePr>
        <xdr:cNvPr id="0" name="Graphique 2"/>
        <xdr:cNvGraphicFramePr/>
      </xdr:nvGraphicFramePr>
      <xdr:xfrm>
        <a:off x="8308800" y="3191040"/>
        <a:ext cx="7732080" cy="4790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20</xdr:col>
      <xdr:colOff>76320</xdr:colOff>
      <xdr:row>16</xdr:row>
      <xdr:rowOff>142920</xdr:rowOff>
    </xdr:from>
    <xdr:to>
      <xdr:col>30</xdr:col>
      <xdr:colOff>18720</xdr:colOff>
      <xdr:row>41</xdr:row>
      <xdr:rowOff>171000</xdr:rowOff>
    </xdr:to>
    <xdr:graphicFrame>
      <xdr:nvGraphicFramePr>
        <xdr:cNvPr id="1" name="Graphique 3"/>
        <xdr:cNvGraphicFramePr/>
      </xdr:nvGraphicFramePr>
      <xdr:xfrm>
        <a:off x="16179840" y="3191040"/>
        <a:ext cx="7994160" cy="4790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162000</xdr:colOff>
      <xdr:row>1</xdr:row>
      <xdr:rowOff>128520</xdr:rowOff>
    </xdr:from>
    <xdr:to>
      <xdr:col>16</xdr:col>
      <xdr:colOff>426960</xdr:colOff>
      <xdr:row>4</xdr:row>
      <xdr:rowOff>109440</xdr:rowOff>
    </xdr:to>
    <xdr:sp>
      <xdr:nvSpPr>
        <xdr:cNvPr id="2" name="ZoneTexte 4"/>
        <xdr:cNvSpPr/>
      </xdr:nvSpPr>
      <xdr:spPr>
        <a:xfrm>
          <a:off x="9824040" y="318960"/>
          <a:ext cx="3485880" cy="552600"/>
        </a:xfrm>
        <a:prstGeom prst="rect">
          <a:avLst/>
        </a:prstGeom>
        <a:solidFill>
          <a:srgbClr val="ffffff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  <xdr:txBody>
        <a:bodyPr horzOverflow="clip" vertOverflow="clip" lIns="0" rIns="0" tIns="0" bIns="0" anchor="t">
          <a:spAutoFit/>
        </a:bodyPr>
        <a:p>
          <a:pPr>
            <a:lnSpc>
              <a:spcPct val="100000"/>
            </a:lnSpc>
          </a:pPr>
          <a:r>
            <a:rPr b="0" lang="fr-FR" sz="1400" spc="-1" strike="noStrike">
              <a:solidFill>
                <a:srgbClr val="000000"/>
              </a:solidFill>
              <a:latin typeface="Cambria Math"/>
            </a:rPr>
            <a:t>Tarif=(𝑎</a:t>
          </a:r>
          <a:r>
            <a:rPr b="0" lang="fr-FR" sz="1400" spc="-1" strike="noStrike">
              <a:solidFill>
                <a:srgbClr val="000000"/>
              </a:solidFill>
              <a:latin typeface="Calibri"/>
            </a:rPr>
            <a:t>" + b </a:t>
          </a:r>
          <a:r>
            <a:rPr b="0" lang="fr-FR" sz="1400" spc="-1" strike="noStrike">
              <a:solidFill>
                <a:srgbClr val="000000"/>
              </a:solidFill>
              <a:latin typeface="Cambria Math"/>
            </a:rPr>
            <a:t>" ×</a:t>
          </a:r>
          <a:r>
            <a:rPr b="0" lang="fr-FR" sz="1400" spc="-1" strike="noStrike">
              <a:solidFill>
                <a:srgbClr val="000000"/>
              </a:solidFill>
              <a:latin typeface="Calibri"/>
            </a:rPr>
            <a:t>" atan</a:t>
          </a:r>
          <a:r>
            <a:rPr b="0" lang="fr-FR" sz="1400" spc="-1" strike="noStrike">
              <a:solidFill>
                <a:srgbClr val="000000"/>
              </a:solidFill>
              <a:latin typeface="Cambria Math"/>
            </a:rPr>
            <a:t>" (𝑐 ×</a:t>
          </a:r>
          <a:r>
            <a:rPr b="0" lang="fr-FR" sz="1400" spc="-1" strike="noStrike">
              <a:solidFill>
                <a:srgbClr val="000000"/>
              </a:solidFill>
              <a:latin typeface="Calibri"/>
            </a:rPr>
            <a:t>" </a:t>
          </a:r>
          <a:r>
            <a:rPr b="1" lang="fr-FR" sz="1400" spc="-1" strike="noStrike">
              <a:solidFill>
                <a:srgbClr val="000000"/>
              </a:solidFill>
              <a:latin typeface="Calibri"/>
            </a:rPr>
            <a:t>QF</a:t>
          </a:r>
          <a:r>
            <a:rPr b="0" lang="fr-FR" sz="1400" spc="-1" strike="noStrike">
              <a:solidFill>
                <a:srgbClr val="000000"/>
              </a:solidFill>
              <a:latin typeface="Calibri"/>
            </a:rPr>
            <a:t> − </a:t>
          </a:r>
          <a:r>
            <a:rPr b="0" lang="fr-FR" sz="1400" spc="-1" strike="noStrike">
              <a:solidFill>
                <a:srgbClr val="000000"/>
              </a:solidFill>
              <a:latin typeface="Cambria Math"/>
            </a:rPr>
            <a:t>" 𝑑))  </a:t>
          </a:r>
          <a:r>
            <a:rPr b="0" lang="fr-FR" sz="1400" spc="-1" strike="noStrike">
              <a:solidFill>
                <a:srgbClr val="000000"/>
              </a:solidFill>
              <a:latin typeface="Cambria Math"/>
              <a:ea typeface="Cambria Math"/>
            </a:rPr>
            <a:t>×" e "×" f</a:t>
          </a:r>
          <a:r>
            <a:rPr b="0" lang="fr-FR" sz="1400" spc="-1" strike="noStrike">
              <a:solidFill>
                <a:srgbClr val="000000"/>
              </a:solidFill>
              <a:latin typeface="Calibri"/>
              <a:ea typeface="Cambria Math"/>
            </a:rPr>
            <a:t>"</a:t>
          </a:r>
          <a:endParaRPr b="0" lang="fr-FR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FR" sz="14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14</xdr:col>
      <xdr:colOff>546120</xdr:colOff>
      <xdr:row>8</xdr:row>
      <xdr:rowOff>64080</xdr:rowOff>
    </xdr:from>
    <xdr:to>
      <xdr:col>24</xdr:col>
      <xdr:colOff>124200</xdr:colOff>
      <xdr:row>30</xdr:row>
      <xdr:rowOff>59040</xdr:rowOff>
    </xdr:to>
    <xdr:graphicFrame>
      <xdr:nvGraphicFramePr>
        <xdr:cNvPr id="3" name="Graphique 11"/>
        <xdr:cNvGraphicFramePr/>
      </xdr:nvGraphicFramePr>
      <xdr:xfrm>
        <a:off x="14810040" y="1587960"/>
        <a:ext cx="7629840" cy="4186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156960</xdr:colOff>
      <xdr:row>8</xdr:row>
      <xdr:rowOff>73080</xdr:rowOff>
    </xdr:from>
    <xdr:to>
      <xdr:col>14</xdr:col>
      <xdr:colOff>497160</xdr:colOff>
      <xdr:row>30</xdr:row>
      <xdr:rowOff>68040</xdr:rowOff>
    </xdr:to>
    <xdr:graphicFrame>
      <xdr:nvGraphicFramePr>
        <xdr:cNvPr id="4" name="Graphique 12"/>
        <xdr:cNvGraphicFramePr/>
      </xdr:nvGraphicFramePr>
      <xdr:xfrm>
        <a:off x="7174440" y="1596960"/>
        <a:ext cx="7586640" cy="4186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446400</xdr:colOff>
      <xdr:row>1</xdr:row>
      <xdr:rowOff>132480</xdr:rowOff>
    </xdr:from>
    <xdr:to>
      <xdr:col>22</xdr:col>
      <xdr:colOff>500760</xdr:colOff>
      <xdr:row>25</xdr:row>
      <xdr:rowOff>23400</xdr:rowOff>
    </xdr:to>
    <xdr:graphicFrame>
      <xdr:nvGraphicFramePr>
        <xdr:cNvPr id="5" name="Graphique 1"/>
        <xdr:cNvGraphicFramePr/>
      </xdr:nvGraphicFramePr>
      <xdr:xfrm>
        <a:off x="10893960" y="332640"/>
        <a:ext cx="8106120" cy="4500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285840</xdr:colOff>
      <xdr:row>1</xdr:row>
      <xdr:rowOff>113400</xdr:rowOff>
    </xdr:from>
    <xdr:to>
      <xdr:col>12</xdr:col>
      <xdr:colOff>340200</xdr:colOff>
      <xdr:row>25</xdr:row>
      <xdr:rowOff>4320</xdr:rowOff>
    </xdr:to>
    <xdr:graphicFrame>
      <xdr:nvGraphicFramePr>
        <xdr:cNvPr id="6" name="Graphique 2"/>
        <xdr:cNvGraphicFramePr/>
      </xdr:nvGraphicFramePr>
      <xdr:xfrm>
        <a:off x="2681640" y="313560"/>
        <a:ext cx="8106120" cy="4500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L56"/>
  <sheetViews>
    <sheetView showFormulas="false" showGridLines="true" showRowColHeaders="true" showZeros="true" rightToLeft="false" tabSelected="false" showOutlineSymbols="true" defaultGridColor="true" view="normal" topLeftCell="C32" colorId="64" zoomScale="100" zoomScaleNormal="100" zoomScalePageLayoutView="100" workbookViewId="0">
      <selection pane="topLeft" activeCell="C32" activeCellId="0" sqref="C32"/>
    </sheetView>
  </sheetViews>
  <sheetFormatPr defaultColWidth="11.42578125" defaultRowHeight="15" zeroHeight="false" outlineLevelRow="0" outlineLevelCol="0"/>
  <cols>
    <col collapsed="false" customWidth="false" hidden="false" outlineLevel="0" max="2" min="1" style="1" width="11.43"/>
    <col collapsed="false" customWidth="false" hidden="false" outlineLevel="0" max="24" min="11" style="1" width="11.43"/>
  </cols>
  <sheetData>
    <row r="1" customFormat="false" ht="15" hidden="false" customHeight="false" outlineLevel="0" collapsed="false">
      <c r="D1" s="2" t="s">
        <v>0</v>
      </c>
      <c r="E1" s="2"/>
      <c r="F1" s="2"/>
      <c r="G1" s="2"/>
      <c r="H1" s="2" t="s">
        <v>1</v>
      </c>
      <c r="I1" s="2"/>
      <c r="J1" s="2"/>
    </row>
    <row r="2" customFormat="false" ht="15" hidden="false" customHeight="false" outlineLevel="0" collapsed="false">
      <c r="D2" s="3" t="s">
        <v>2</v>
      </c>
      <c r="E2" s="3" t="s">
        <v>3</v>
      </c>
      <c r="F2" s="3" t="s">
        <v>4</v>
      </c>
      <c r="G2" s="3" t="s">
        <v>5</v>
      </c>
      <c r="H2" s="3" t="s">
        <v>3</v>
      </c>
      <c r="I2" s="3" t="s">
        <v>4</v>
      </c>
      <c r="J2" s="3" t="s">
        <v>5</v>
      </c>
    </row>
    <row r="3" customFormat="false" ht="15" hidden="false" customHeight="false" outlineLevel="0" collapsed="false">
      <c r="C3" s="3" t="s">
        <v>6</v>
      </c>
      <c r="D3" s="4" t="n">
        <v>1.4731</v>
      </c>
      <c r="E3" s="4" t="n">
        <v>2.376</v>
      </c>
      <c r="F3" s="4" t="n">
        <v>2.7324</v>
      </c>
      <c r="G3" s="4" t="n">
        <v>3.1423</v>
      </c>
      <c r="H3" s="4" t="n">
        <v>1.4731</v>
      </c>
      <c r="I3" s="4" t="n">
        <v>1.6941</v>
      </c>
      <c r="J3" s="4" t="n">
        <v>1.9482</v>
      </c>
      <c r="L3" s="1" t="s">
        <v>7</v>
      </c>
    </row>
    <row r="4" customFormat="false" ht="15" hidden="false" customHeight="false" outlineLevel="0" collapsed="false">
      <c r="C4" s="3" t="s">
        <v>8</v>
      </c>
      <c r="D4" s="4" t="n">
        <v>0.2558</v>
      </c>
      <c r="E4" s="4" t="n">
        <v>0.4125</v>
      </c>
      <c r="F4" s="4" t="n">
        <v>0.4744</v>
      </c>
      <c r="G4" s="4" t="n">
        <v>0.5456</v>
      </c>
      <c r="H4" s="4" t="n">
        <v>0.2558</v>
      </c>
      <c r="I4" s="4" t="n">
        <v>0.2941</v>
      </c>
      <c r="J4" s="4" t="n">
        <v>0.3383</v>
      </c>
    </row>
    <row r="5" customFormat="false" ht="15" hidden="false" customHeight="false" outlineLevel="0" collapsed="false">
      <c r="C5" s="3" t="s">
        <v>9</v>
      </c>
      <c r="D5" s="4" t="n">
        <v>0.0021</v>
      </c>
      <c r="E5" s="4" t="n">
        <v>0.0021</v>
      </c>
      <c r="F5" s="4" t="n">
        <v>0.0021</v>
      </c>
      <c r="G5" s="4" t="n">
        <v>0.0021</v>
      </c>
      <c r="H5" s="4" t="n">
        <v>0.0021</v>
      </c>
      <c r="I5" s="4" t="n">
        <v>0.0021</v>
      </c>
      <c r="J5" s="4" t="n">
        <v>0.0021</v>
      </c>
    </row>
    <row r="6" customFormat="false" ht="15" hidden="false" customHeight="false" outlineLevel="0" collapsed="false">
      <c r="C6" s="3" t="s">
        <v>10</v>
      </c>
      <c r="D6" s="4" t="n">
        <v>3.5283</v>
      </c>
      <c r="E6" s="4" t="n">
        <v>3.5283</v>
      </c>
      <c r="F6" s="4" t="n">
        <v>3.5283</v>
      </c>
      <c r="G6" s="4" t="n">
        <v>3.5283</v>
      </c>
      <c r="H6" s="4" t="n">
        <v>3.5283</v>
      </c>
      <c r="I6" s="4" t="n">
        <v>3.5283</v>
      </c>
      <c r="J6" s="4" t="n">
        <v>3.5283</v>
      </c>
      <c r="L6" s="5"/>
    </row>
    <row r="7" customFormat="false" ht="15" hidden="false" customHeight="false" outlineLevel="0" collapsed="false">
      <c r="C7" s="3" t="s">
        <v>11</v>
      </c>
      <c r="D7" s="4" t="n">
        <v>113.4942</v>
      </c>
      <c r="E7" s="4" t="n">
        <v>113.4942</v>
      </c>
      <c r="F7" s="4" t="n">
        <v>113.4942</v>
      </c>
      <c r="G7" s="4" t="n">
        <v>113.4942</v>
      </c>
      <c r="H7" s="4" t="n">
        <v>113.4942</v>
      </c>
      <c r="I7" s="4" t="n">
        <v>113.4942</v>
      </c>
      <c r="J7" s="4" t="n">
        <v>113.4942</v>
      </c>
    </row>
    <row r="8" customFormat="false" ht="15" hidden="false" customHeight="false" outlineLevel="0" collapsed="false">
      <c r="C8" s="3" t="s">
        <v>12</v>
      </c>
      <c r="D8" s="4" t="n">
        <v>1.1</v>
      </c>
      <c r="E8" s="4" t="n">
        <v>1.1</v>
      </c>
      <c r="F8" s="4" t="n">
        <v>1.1</v>
      </c>
      <c r="G8" s="4" t="n">
        <v>1.1</v>
      </c>
      <c r="H8" s="4" t="n">
        <v>1.1</v>
      </c>
      <c r="I8" s="4" t="n">
        <v>1.1</v>
      </c>
      <c r="J8" s="4" t="n">
        <v>1.1</v>
      </c>
    </row>
    <row r="9" s="1" customFormat="true" ht="15" hidden="false" customHeight="false" outlineLevel="0" collapsed="false"/>
    <row r="10" customFormat="false" ht="15" hidden="false" customHeight="false" outlineLevel="0" collapsed="false">
      <c r="D10" s="2" t="s">
        <v>0</v>
      </c>
      <c r="E10" s="2"/>
      <c r="F10" s="2"/>
      <c r="G10" s="2"/>
      <c r="H10" s="2" t="s">
        <v>1</v>
      </c>
      <c r="I10" s="2"/>
      <c r="J10" s="2"/>
    </row>
    <row r="11" customFormat="false" ht="15" hidden="false" customHeight="false" outlineLevel="0" collapsed="false">
      <c r="C11" s="3" t="s">
        <v>13</v>
      </c>
      <c r="D11" s="3" t="s">
        <v>2</v>
      </c>
      <c r="E11" s="3" t="s">
        <v>3</v>
      </c>
      <c r="F11" s="3" t="s">
        <v>4</v>
      </c>
      <c r="G11" s="3" t="s">
        <v>5</v>
      </c>
      <c r="H11" s="3" t="s">
        <v>3</v>
      </c>
      <c r="I11" s="3" t="s">
        <v>4</v>
      </c>
      <c r="J11" s="3" t="s">
        <v>5</v>
      </c>
    </row>
    <row r="12" customFormat="false" ht="15" hidden="false" customHeight="false" outlineLevel="0" collapsed="false">
      <c r="C12" s="3" t="n">
        <v>100</v>
      </c>
      <c r="D12" s="6" t="n">
        <f aca="false">(D$3+D$4*ATAN(D$5*$C12-D$6))*D$7*D$8</f>
        <v>143.091236313802</v>
      </c>
      <c r="E12" s="6" t="n">
        <f aca="false">(E$3+E$4*ATAN(E$5*$C12-E$6))*E$7*E$8</f>
        <v>230.809211733247</v>
      </c>
      <c r="F12" s="6" t="n">
        <f aca="false">(F$3+F$4*ATAN(F$5*$C12-F$6))*F$7*F$8</f>
        <v>265.426604449028</v>
      </c>
      <c r="G12" s="6" t="n">
        <f aca="false">(G$3+G$4*ATAN(G$5*$C12-G$6))*G$7*G$8</f>
        <v>305.239206390454</v>
      </c>
      <c r="H12" s="6" t="n">
        <f aca="false">(H$3+H$4*ATAN(H$5*$C12-H$6))*H$7*H$8</f>
        <v>143.091236313802</v>
      </c>
      <c r="I12" s="6" t="n">
        <f aca="false">(I$3+I$4*ATAN(I$5*$C12-I$6))*I$7*I$8</f>
        <v>164.570460611347</v>
      </c>
      <c r="J12" s="6" t="n">
        <f aca="false">(J$3+J$4*ATAN(J$5*$C12-J$6))*J$7*J$8</f>
        <v>189.240594298452</v>
      </c>
    </row>
    <row r="13" customFormat="false" ht="15" hidden="false" customHeight="false" outlineLevel="0" collapsed="false">
      <c r="C13" s="3" t="n">
        <v>200</v>
      </c>
      <c r="D13" s="6" t="n">
        <f aca="false">(D$3+D$4*ATAN(D$5*$C13-D$6))*D$7*D$8</f>
        <v>143.68390190447</v>
      </c>
      <c r="E13" s="6" t="n">
        <f aca="false">(E$3+E$4*ATAN(E$5*$C13-E$6))*E$7*E$8</f>
        <v>231.764937128675</v>
      </c>
      <c r="F13" s="6" t="n">
        <f aca="false">(F$3+F$4*ATAN(F$5*$C13-F$6))*F$7*F$8</f>
        <v>266.525746576522</v>
      </c>
      <c r="G13" s="6" t="n">
        <f aca="false">(G$3+G$4*ATAN(G$5*$C13-G$6))*G$7*G$8</f>
        <v>306.503312513474</v>
      </c>
      <c r="H13" s="6" t="n">
        <f aca="false">(H$3+H$4*ATAN(H$5*$C13-H$6))*H$7*H$8</f>
        <v>143.68390190447</v>
      </c>
      <c r="I13" s="6" t="n">
        <f aca="false">(I$3+I$4*ATAN(I$5*$C13-I$6))*I$7*I$8</f>
        <v>165.251863856912</v>
      </c>
      <c r="J13" s="6" t="n">
        <f aca="false">(J$3+J$4*ATAN(J$5*$C13-J$6))*J$7*J$8</f>
        <v>190.024404968205</v>
      </c>
    </row>
    <row r="14" customFormat="false" ht="15" hidden="false" customHeight="false" outlineLevel="0" collapsed="false">
      <c r="C14" s="3" t="n">
        <v>300</v>
      </c>
      <c r="D14" s="6" t="n">
        <f aca="false">(D$3+D$4*ATAN(D$5*$C14-D$6))*D$7*D$8</f>
        <v>144.353849869121</v>
      </c>
      <c r="E14" s="6" t="n">
        <f aca="false">(E$3+E$4*ATAN(E$5*$C14-E$6))*E$7*E$8</f>
        <v>232.845287149857</v>
      </c>
      <c r="F14" s="6" t="n">
        <f aca="false">(F$3+F$4*ATAN(F$5*$C14-F$6))*F$7*F$8</f>
        <v>267.768214576641</v>
      </c>
      <c r="G14" s="6" t="n">
        <f aca="false">(G$3+G$4*ATAN(G$5*$C14-G$6))*G$7*G$8</f>
        <v>307.932255474825</v>
      </c>
      <c r="H14" s="6" t="n">
        <f aca="false">(H$3+H$4*ATAN(H$5*$C14-H$6))*H$7*H$8</f>
        <v>144.353849869121</v>
      </c>
      <c r="I14" s="6" t="n">
        <f aca="false">(I$3+I$4*ATAN(I$5*$C14-I$6))*I$7*I$8</f>
        <v>166.022120684136</v>
      </c>
      <c r="J14" s="6" t="n">
        <f aca="false">(J$3+J$4*ATAN(J$5*$C14-J$6))*J$7*J$8</f>
        <v>190.910422937093</v>
      </c>
    </row>
    <row r="15" customFormat="false" ht="15" hidden="false" customHeight="false" outlineLevel="0" collapsed="false">
      <c r="C15" s="3" t="n">
        <v>400</v>
      </c>
      <c r="D15" s="6" t="n">
        <f aca="false">(D$3+D$4*ATAN(D$5*$C15-D$6))*D$7*D$8</f>
        <v>145.116526842109</v>
      </c>
      <c r="E15" s="6" t="n">
        <f aca="false">(E$3+E$4*ATAN(E$5*$C15-E$6))*E$7*E$8</f>
        <v>234.075170853366</v>
      </c>
      <c r="F15" s="6" t="n">
        <f aca="false">(F$3+F$4*ATAN(F$5*$C15-F$6))*F$7*F$8</f>
        <v>269.182655374082</v>
      </c>
      <c r="G15" s="6" t="n">
        <f aca="false">(G$3+G$4*ATAN(G$5*$C15-G$6))*G$7*G$8</f>
        <v>309.558981653332</v>
      </c>
      <c r="H15" s="6" t="n">
        <f aca="false">(H$3+H$4*ATAN(H$5*$C15-H$6))*H$7*H$8</f>
        <v>145.116526842109</v>
      </c>
      <c r="I15" s="6" t="n">
        <f aca="false">(I$3+I$4*ATAN(I$5*$C15-I$6))*I$7*I$8</f>
        <v>166.898990495534</v>
      </c>
      <c r="J15" s="6" t="n">
        <f aca="false">(J$3+J$4*ATAN(J$5*$C15-J$6))*J$7*J$8</f>
        <v>191.919076650782</v>
      </c>
    </row>
    <row r="16" customFormat="false" ht="15" hidden="false" customHeight="false" outlineLevel="0" collapsed="false">
      <c r="C16" s="3" t="n">
        <v>500</v>
      </c>
      <c r="D16" s="6" t="n">
        <f aca="false">(D$3+D$4*ATAN(D$5*$C16-D$6))*D$7*D$8</f>
        <v>145.991534554843</v>
      </c>
      <c r="E16" s="6" t="n">
        <f aca="false">(E$3+E$4*ATAN(E$5*$C16-E$6))*E$7*E$8</f>
        <v>235.486197755253</v>
      </c>
      <c r="F16" s="6" t="n">
        <f aca="false">(F$3+F$4*ATAN(F$5*$C16-F$6))*F$7*F$8</f>
        <v>270.805421828034</v>
      </c>
      <c r="G16" s="6" t="n">
        <f aca="false">(G$3+G$4*ATAN(G$5*$C16-G$6))*G$7*G$8</f>
        <v>311.425299902228</v>
      </c>
      <c r="H16" s="6" t="n">
        <f aca="false">(H$3+H$4*ATAN(H$5*$C16-H$6))*H$7*H$8</f>
        <v>145.991534554843</v>
      </c>
      <c r="I16" s="6" t="n">
        <f aca="false">(I$3+I$4*ATAN(I$5*$C16-I$6))*I$7*I$8</f>
        <v>167.905009918189</v>
      </c>
      <c r="J16" s="6" t="n">
        <f aca="false">(J$3+J$4*ATAN(J$5*$C16-J$6))*J$7*J$8</f>
        <v>193.076289743894</v>
      </c>
    </row>
    <row r="17" customFormat="false" ht="15" hidden="false" customHeight="false" outlineLevel="0" collapsed="false">
      <c r="C17" s="3" t="n">
        <v>600</v>
      </c>
      <c r="D17" s="6" t="n">
        <f aca="false">(D$3+D$4*ATAN(D$5*$C17-D$6))*D$7*D$8</f>
        <v>147.004005177409</v>
      </c>
      <c r="E17" s="6" t="n">
        <f aca="false">(E$3+E$4*ATAN(E$5*$C17-E$6))*E$7*E$8</f>
        <v>237.118895690392</v>
      </c>
      <c r="F17" s="6" t="n">
        <f aca="false">(F$3+F$4*ATAN(F$5*$C17-F$6))*F$7*F$8</f>
        <v>272.683123404833</v>
      </c>
      <c r="G17" s="6" t="n">
        <f aca="false">(G$3+G$4*ATAN(G$5*$C17-G$6))*G$7*G$8</f>
        <v>313.584815037771</v>
      </c>
      <c r="H17" s="6" t="n">
        <f aca="false">(H$3+H$4*ATAN(H$5*$C17-H$6))*H$7*H$8</f>
        <v>147.004005177409</v>
      </c>
      <c r="I17" s="6" t="n">
        <f aca="false">(I$3+I$4*ATAN(I$5*$C17-I$6))*I$7*I$8</f>
        <v>169.069074070248</v>
      </c>
      <c r="J17" s="6" t="n">
        <f aca="false">(J$3+J$4*ATAN(J$5*$C17-J$6))*J$7*J$8</f>
        <v>194.415299953487</v>
      </c>
    </row>
    <row r="18" customFormat="false" ht="15" hidden="false" customHeight="false" outlineLevel="0" collapsed="false">
      <c r="C18" s="3" t="n">
        <v>700</v>
      </c>
      <c r="D18" s="6" t="n">
        <f aca="false">(D$3+D$4*ATAN(D$5*$C18-D$6))*D$7*D$8</f>
        <v>148.186483806889</v>
      </c>
      <c r="E18" s="6" t="n">
        <f aca="false">(E$3+E$4*ATAN(E$5*$C18-E$6))*E$7*E$8</f>
        <v>239.025746490472</v>
      </c>
      <c r="F18" s="6" t="n">
        <f aca="false">(F$3+F$4*ATAN(F$5*$C18-F$6))*F$7*F$8</f>
        <v>274.876117391641</v>
      </c>
      <c r="G18" s="6" t="n">
        <f aca="false">(G$3+G$4*ATAN(G$5*$C18-G$6))*G$7*G$8</f>
        <v>316.106943029344</v>
      </c>
      <c r="H18" s="6" t="n">
        <f aca="false">(H$3+H$4*ATAN(H$5*$C18-H$6))*H$7*H$8</f>
        <v>148.186483806889</v>
      </c>
      <c r="I18" s="6" t="n">
        <f aca="false">(I$3+I$4*ATAN(I$5*$C18-I$6))*I$7*I$8</f>
        <v>170.428600907347</v>
      </c>
      <c r="J18" s="6" t="n">
        <f aca="false">(J$3+J$4*ATAN(J$5*$C18-J$6))*J$7*J$8</f>
        <v>195.979148742983</v>
      </c>
    </row>
    <row r="19" customFormat="false" ht="15" hidden="false" customHeight="false" outlineLevel="0" collapsed="false">
      <c r="C19" s="3" t="n">
        <v>800</v>
      </c>
      <c r="D19" s="6" t="n">
        <f aca="false">(D$3+D$4*ATAN(D$5*$C19-D$6))*D$7*D$8</f>
        <v>149.581485256942</v>
      </c>
      <c r="E19" s="6" t="n">
        <f aca="false">(E$3+E$4*ATAN(E$5*$C19-E$6))*E$7*E$8</f>
        <v>241.275309032093</v>
      </c>
      <c r="F19" s="6" t="n">
        <f aca="false">(F$3+F$4*ATAN(F$5*$C19-F$6))*F$7*F$8</f>
        <v>277.463250651629</v>
      </c>
      <c r="G19" s="6" t="n">
        <f aca="false">(G$3+G$4*ATAN(G$5*$C19-G$6))*G$7*G$8</f>
        <v>319.082364417728</v>
      </c>
      <c r="H19" s="6" t="n">
        <f aca="false">(H$3+H$4*ATAN(H$5*$C19-H$6))*H$7*H$8</f>
        <v>149.581485256942</v>
      </c>
      <c r="I19" s="6" t="n">
        <f aca="false">(I$3+I$4*ATAN(I$5*$C19-I$6))*I$7*I$8</f>
        <v>172.032470830961</v>
      </c>
      <c r="J19" s="6" t="n">
        <f aca="false">(J$3+J$4*ATAN(J$5*$C19-J$6))*J$7*J$8</f>
        <v>197.82406270136</v>
      </c>
    </row>
    <row r="20" customFormat="false" ht="15" hidden="false" customHeight="false" outlineLevel="0" collapsed="false">
      <c r="C20" s="3" t="n">
        <v>900</v>
      </c>
      <c r="D20" s="6" t="n">
        <f aca="false">(D$3+D$4*ATAN(D$5*$C20-D$6))*D$7*D$8</f>
        <v>151.244883302809</v>
      </c>
      <c r="E20" s="6" t="n">
        <f aca="false">(E$3+E$4*ATAN(E$5*$C20-E$6))*E$7*E$8</f>
        <v>243.957684692455</v>
      </c>
      <c r="F20" s="6" t="n">
        <f aca="false">(F$3+F$4*ATAN(F$5*$C20-F$6))*F$7*F$8</f>
        <v>280.548145229267</v>
      </c>
      <c r="G20" s="6" t="n">
        <f aca="false">(G$3+G$4*ATAN(G$5*$C20-G$6))*G$7*G$8</f>
        <v>322.630253291167</v>
      </c>
      <c r="H20" s="6" t="n">
        <f aca="false">(H$3+H$4*ATAN(H$5*$C20-H$6))*H$7*H$8</f>
        <v>151.244883302809</v>
      </c>
      <c r="I20" s="6" t="n">
        <f aca="false">(I$3+I$4*ATAN(I$5*$C20-I$6))*I$7*I$8</f>
        <v>173.944923392688</v>
      </c>
      <c r="J20" s="6" t="n">
        <f aca="false">(J$3+J$4*ATAN(J$5*$C20-J$6))*J$7*J$8</f>
        <v>200.0239358793</v>
      </c>
    </row>
    <row r="21" customFormat="false" ht="15" hidden="false" customHeight="false" outlineLevel="0" collapsed="false">
      <c r="C21" s="3" t="n">
        <v>1000</v>
      </c>
      <c r="D21" s="6" t="n">
        <f aca="false">(D$3+D$4*ATAN(D$5*$C21-D$6))*D$7*D$8</f>
        <v>153.250142459737</v>
      </c>
      <c r="E21" s="6" t="n">
        <f aca="false">(E$3+E$4*ATAN(E$5*$C21-E$6))*E$7*E$8</f>
        <v>247.191341464278</v>
      </c>
      <c r="F21" s="6" t="n">
        <f aca="false">(F$3+F$4*ATAN(F$5*$C21-F$6))*F$7*F$8</f>
        <v>284.267046496062</v>
      </c>
      <c r="G21" s="6" t="n">
        <f aca="false">(G$3+G$4*ATAN(G$5*$C21-G$6))*G$7*G$8</f>
        <v>326.907303314699</v>
      </c>
      <c r="H21" s="6" t="n">
        <f aca="false">(H$3+H$4*ATAN(H$5*$C21-H$6))*H$7*H$8</f>
        <v>153.250142459737</v>
      </c>
      <c r="I21" s="6" t="n">
        <f aca="false">(I$3+I$4*ATAN(I$5*$C21-I$6))*I$7*I$8</f>
        <v>176.250422681399</v>
      </c>
      <c r="J21" s="6" t="n">
        <f aca="false">(J$3+J$4*ATAN(J$5*$C21-J$6))*J$7*J$8</f>
        <v>202.675926390592</v>
      </c>
    </row>
    <row r="22" customFormat="false" ht="15" hidden="false" customHeight="false" outlineLevel="0" collapsed="false">
      <c r="C22" s="3" t="n">
        <v>1100</v>
      </c>
      <c r="D22" s="6" t="n">
        <f aca="false">(D$3+D$4*ATAN(D$5*$C22-D$6))*D$7*D$8</f>
        <v>155.692852803309</v>
      </c>
      <c r="E22" s="6" t="n">
        <f aca="false">(E$3+E$4*ATAN(E$5*$C22-E$6))*E$7*E$8</f>
        <v>251.130426752486</v>
      </c>
      <c r="F22" s="6" t="n">
        <f aca="false">(F$3+F$4*ATAN(F$5*$C22-F$6))*F$7*F$8</f>
        <v>288.797233309943</v>
      </c>
      <c r="G22" s="6" t="n">
        <f aca="false">(G$3+G$4*ATAN(G$5*$C22-G$6))*G$7*G$8</f>
        <v>332.117400122568</v>
      </c>
      <c r="H22" s="6" t="n">
        <f aca="false">(H$3+H$4*ATAN(H$5*$C22-H$6))*H$7*H$8</f>
        <v>155.692852803309</v>
      </c>
      <c r="I22" s="6" t="n">
        <f aca="false">(I$3+I$4*ATAN(I$5*$C22-I$6))*I$7*I$8</f>
        <v>179.058871125671</v>
      </c>
      <c r="J22" s="6" t="n">
        <f aca="false">(J$3+J$4*ATAN(J$5*$C22-J$6))*J$7*J$8</f>
        <v>205.906453791806</v>
      </c>
    </row>
    <row r="23" customFormat="false" ht="15" hidden="false" customHeight="false" outlineLevel="0" collapsed="false">
      <c r="C23" s="3" t="n">
        <v>1200</v>
      </c>
      <c r="D23" s="6" t="n">
        <f aca="false">(D$3+D$4*ATAN(D$5*$C23-D$6))*D$7*D$8</f>
        <v>158.693466085023</v>
      </c>
      <c r="E23" s="6" t="n">
        <f aca="false">(E$3+E$4*ATAN(E$5*$C23-E$6))*E$7*E$8</f>
        <v>255.969179601224</v>
      </c>
      <c r="F23" s="6" t="n">
        <f aca="false">(F$3+F$4*ATAN(F$5*$C23-F$6))*F$7*F$8</f>
        <v>294.36209234374</v>
      </c>
      <c r="G23" s="6" t="n">
        <f aca="false">(G$3+G$4*ATAN(G$5*$C23-G$6))*G$7*G$8</f>
        <v>338.517457223832</v>
      </c>
      <c r="H23" s="6" t="n">
        <f aca="false">(H$3+H$4*ATAN(H$5*$C23-H$6))*H$7*H$8</f>
        <v>158.693466085023</v>
      </c>
      <c r="I23" s="6" t="n">
        <f aca="false">(I$3+I$4*ATAN(I$5*$C23-I$6))*I$7*I$8</f>
        <v>182.508755277947</v>
      </c>
      <c r="J23" s="6" t="n">
        <f aca="false">(J$3+J$4*ATAN(J$5*$C23-J$6))*J$7*J$8</f>
        <v>209.874817643268</v>
      </c>
    </row>
    <row r="24" customFormat="false" ht="15" hidden="false" customHeight="false" outlineLevel="0" collapsed="false">
      <c r="C24" s="3" t="n">
        <v>1300</v>
      </c>
      <c r="D24" s="6" t="n">
        <f aca="false">(D$3+D$4*ATAN(D$5*$C24-D$6))*D$7*D$8</f>
        <v>162.39241679831</v>
      </c>
      <c r="E24" s="6" t="n">
        <f aca="false">(E$3+E$4*ATAN(E$5*$C24-E$6))*E$7*E$8</f>
        <v>261.934062983675</v>
      </c>
      <c r="F24" s="6" t="n">
        <f aca="false">(F$3+F$4*ATAN(F$5*$C24-F$6))*F$7*F$8</f>
        <v>301.222069741642</v>
      </c>
      <c r="G24" s="6" t="n">
        <f aca="false">(G$3+G$4*ATAN(G$5*$C24-G$6))*G$7*G$8</f>
        <v>346.407009644354</v>
      </c>
      <c r="H24" s="6" t="n">
        <f aca="false">(H$3+H$4*ATAN(H$5*$C24-H$6))*H$7*H$8</f>
        <v>162.39241679831</v>
      </c>
      <c r="I24" s="6" t="n">
        <f aca="false">(I$3+I$4*ATAN(I$5*$C24-I$6))*I$7*I$8</f>
        <v>186.761536375592</v>
      </c>
      <c r="J24" s="6" t="n">
        <f aca="false">(J$3+J$4*ATAN(J$5*$C24-J$6))*J$7*J$8</f>
        <v>214.766745033045</v>
      </c>
    </row>
    <row r="25" customFormat="false" ht="15" hidden="false" customHeight="false" outlineLevel="0" collapsed="false">
      <c r="C25" s="3" t="n">
        <v>1400</v>
      </c>
      <c r="D25" s="6" t="n">
        <f aca="false">(D$3+D$4*ATAN(D$5*$C25-D$6))*D$7*D$8</f>
        <v>166.924994464509</v>
      </c>
      <c r="E25" s="6" t="n">
        <f aca="false">(E$3+E$4*ATAN(E$5*$C25-E$6))*E$7*E$8</f>
        <v>269.243243152975</v>
      </c>
      <c r="F25" s="6" t="n">
        <f aca="false">(F$3+F$4*ATAN(F$5*$C25-F$6))*F$7*F$8</f>
        <v>309.628069916954</v>
      </c>
      <c r="G25" s="6" t="n">
        <f aca="false">(G$3+G$4*ATAN(G$5*$C25-G$6))*G$7*G$8</f>
        <v>356.074618614949</v>
      </c>
      <c r="H25" s="6" t="n">
        <f aca="false">(H$3+H$4*ATAN(H$5*$C25-H$6))*H$7*H$8</f>
        <v>166.924994464509</v>
      </c>
      <c r="I25" s="6" t="n">
        <f aca="false">(I$3+I$4*ATAN(I$5*$C25-I$6))*I$7*I$8</f>
        <v>191.972760345995</v>
      </c>
      <c r="J25" s="6" t="n">
        <f aca="false">(J$3+J$4*ATAN(J$5*$C25-J$6))*J$7*J$8</f>
        <v>220.761158733104</v>
      </c>
    </row>
    <row r="26" customFormat="false" ht="15" hidden="false" customHeight="false" outlineLevel="0" collapsed="false">
      <c r="C26" s="3" t="n">
        <v>1500</v>
      </c>
      <c r="D26" s="6" t="n">
        <f aca="false">(D$3+D$4*ATAN(D$5*$C26-D$6))*D$7*D$8</f>
        <v>172.35750361269</v>
      </c>
      <c r="E26" s="6" t="n">
        <f aca="false">(E$3+E$4*ATAN(E$5*$C26-E$6))*E$7*E$8</f>
        <v>278.003641994353</v>
      </c>
      <c r="F26" s="6" t="n">
        <f aca="false">(F$3+F$4*ATAN(F$5*$C26-F$6))*F$7*F$8</f>
        <v>319.703059517802</v>
      </c>
      <c r="G26" s="6" t="n">
        <f aca="false">(G$3+G$4*ATAN(G$5*$C26-G$6))*G$7*G$8</f>
        <v>367.661706149144</v>
      </c>
      <c r="H26" s="6" t="n">
        <f aca="false">(H$3+H$4*ATAN(H$5*$C26-H$6))*H$7*H$8</f>
        <v>172.35750361269</v>
      </c>
      <c r="I26" s="6" t="n">
        <f aca="false">(I$3+I$4*ATAN(I$5*$C26-I$6))*I$7*I$8</f>
        <v>198.218659253266</v>
      </c>
      <c r="J26" s="6" t="n">
        <f aca="false">(J$3+J$4*ATAN(J$5*$C26-J$6))*J$7*J$8</f>
        <v>227.94574764956</v>
      </c>
    </row>
    <row r="27" customFormat="false" ht="15" hidden="false" customHeight="false" outlineLevel="0" collapsed="false">
      <c r="C27" s="3" t="n">
        <v>1600</v>
      </c>
      <c r="D27" s="6" t="n">
        <f aca="false">(D$3+D$4*ATAN(D$5*$C27-D$6))*D$7*D$8</f>
        <v>178.582376667372</v>
      </c>
      <c r="E27" s="6" t="n">
        <f aca="false">(E$3+E$4*ATAN(E$5*$C27-E$6))*E$7*E$8</f>
        <v>288.041797330774</v>
      </c>
      <c r="F27" s="6" t="n">
        <f aca="false">(F$3+F$4*ATAN(F$5*$C27-F$6))*F$7*F$8</f>
        <v>331.247546527736</v>
      </c>
      <c r="G27" s="6" t="n">
        <f aca="false">(G$3+G$4*ATAN(G$5*$C27-G$6))*G$7*G$8</f>
        <v>380.93883960745</v>
      </c>
      <c r="H27" s="6" t="n">
        <f aca="false">(H$3+H$4*ATAN(H$5*$C27-H$6))*H$7*H$8</f>
        <v>178.582376667372</v>
      </c>
      <c r="I27" s="6" t="n">
        <f aca="false">(I$3+I$4*ATAN(I$5*$C27-I$6))*I$7*I$8</f>
        <v>205.375559821609</v>
      </c>
      <c r="J27" s="6" t="n">
        <f aca="false">(J$3+J$4*ATAN(J$5*$C27-J$6))*J$7*J$8</f>
        <v>236.178251771527</v>
      </c>
    </row>
    <row r="28" customFormat="false" ht="15" hidden="false" customHeight="false" outlineLevel="0" collapsed="false">
      <c r="C28" s="3" t="n">
        <v>1700</v>
      </c>
      <c r="D28" s="6" t="n">
        <f aca="false">(D$3+D$4*ATAN(D$5*$C28-D$6))*D$7*D$8</f>
        <v>185.238054955634</v>
      </c>
      <c r="E28" s="6" t="n">
        <f aca="false">(E$3+E$4*ATAN(E$5*$C28-E$6))*E$7*E$8</f>
        <v>298.774663999687</v>
      </c>
      <c r="F28" s="6" t="n">
        <f aca="false">(F$3+F$4*ATAN(F$5*$C28-F$6))*F$7*F$8</f>
        <v>343.590993673754</v>
      </c>
      <c r="G28" s="6" t="n">
        <f aca="false">(G$3+G$4*ATAN(G$5*$C28-G$6))*G$7*G$8</f>
        <v>395.1348445882</v>
      </c>
      <c r="H28" s="6" t="n">
        <f aca="false">(H$3+H$4*ATAN(H$5*$C28-H$6))*H$7*H$8</f>
        <v>185.238054955634</v>
      </c>
      <c r="I28" s="6" t="n">
        <f aca="false">(I$3+I$4*ATAN(I$5*$C28-I$6))*I$7*I$8</f>
        <v>213.02776851816</v>
      </c>
      <c r="J28" s="6" t="n">
        <f aca="false">(J$3+J$4*ATAN(J$5*$C28-J$6))*J$7*J$8</f>
        <v>244.980503393571</v>
      </c>
    </row>
    <row r="29" customFormat="false" ht="15" hidden="false" customHeight="false" outlineLevel="0" collapsed="false">
      <c r="C29" s="3" t="n">
        <v>1800</v>
      </c>
      <c r="D29" s="6" t="n">
        <f aca="false">(D$3+D$4*ATAN(D$5*$C29-D$6))*D$7*D$8</f>
        <v>191.781605261037</v>
      </c>
      <c r="E29" s="6" t="n">
        <f aca="false">(E$3+E$4*ATAN(E$5*$C29-E$6))*E$7*E$8</f>
        <v>309.326714433536</v>
      </c>
      <c r="F29" s="6" t="n">
        <f aca="false">(F$3+F$4*ATAN(F$5*$C29-F$6))*F$7*F$8</f>
        <v>355.726491190889</v>
      </c>
      <c r="G29" s="6" t="n">
        <f aca="false">(G$3+G$4*ATAN(G$5*$C29-G$6))*G$7*G$8</f>
        <v>409.091689962037</v>
      </c>
      <c r="H29" s="6" t="n">
        <f aca="false">(H$3+H$4*ATAN(H$5*$C29-H$6))*H$7*H$8</f>
        <v>191.781605261037</v>
      </c>
      <c r="I29" s="6" t="n">
        <f aca="false">(I$3+I$4*ATAN(I$5*$C29-I$6))*I$7*I$8</f>
        <v>220.55106071839</v>
      </c>
      <c r="J29" s="6" t="n">
        <f aca="false">(J$3+J$4*ATAN(J$5*$C29-J$6))*J$7*J$8</f>
        <v>253.634463785744</v>
      </c>
    </row>
    <row r="30" customFormat="false" ht="15" hidden="false" customHeight="false" outlineLevel="0" collapsed="false">
      <c r="C30" s="3" t="n">
        <v>1900</v>
      </c>
      <c r="D30" s="6" t="n">
        <f aca="false">(D$3+D$4*ATAN(D$5*$C30-D$6))*D$7*D$8</f>
        <v>197.720330613949</v>
      </c>
      <c r="E30" s="6" t="n">
        <f aca="false">(E$3+E$4*ATAN(E$5*$C30-E$6))*E$7*E$8</f>
        <v>318.903431431489</v>
      </c>
      <c r="F30" s="6" t="n">
        <f aca="false">(F$3+F$4*ATAN(F$5*$C30-F$6))*F$7*F$8</f>
        <v>366.740296145626</v>
      </c>
      <c r="G30" s="6" t="n">
        <f aca="false">(G$3+G$4*ATAN(G$5*$C30-G$6))*G$7*G$8</f>
        <v>421.75849431133</v>
      </c>
      <c r="H30" s="6" t="n">
        <f aca="false">(H$3+H$4*ATAN(H$5*$C30-H$6))*H$7*H$8</f>
        <v>197.720330613949</v>
      </c>
      <c r="I30" s="6" t="n">
        <f aca="false">(I$3+I$4*ATAN(I$5*$C30-I$6))*I$7*I$8</f>
        <v>227.378969734386</v>
      </c>
      <c r="J30" s="6" t="n">
        <f aca="false">(J$3+J$4*ATAN(J$5*$C30-J$6))*J$7*J$8</f>
        <v>261.488532538247</v>
      </c>
    </row>
    <row r="31" customFormat="false" ht="15" hidden="false" customHeight="false" outlineLevel="0" collapsed="false">
      <c r="C31" s="3" t="n">
        <v>2000</v>
      </c>
      <c r="D31" s="6" t="n">
        <f aca="false">(D$3+D$4*ATAN(D$5*$C31-D$6))*D$7*D$8</f>
        <v>202.796021410379</v>
      </c>
      <c r="E31" s="6" t="n">
        <f aca="false">(E$3+E$4*ATAN(E$5*$C31-E$6))*E$7*E$8</f>
        <v>327.088429295161</v>
      </c>
      <c r="F31" s="6" t="n">
        <f aca="false">(F$3+F$4*ATAN(F$5*$C31-F$6))*F$7*F$8</f>
        <v>376.153539749325</v>
      </c>
      <c r="G31" s="6" t="n">
        <f aca="false">(G$3+G$4*ATAN(G$5*$C31-G$6))*G$7*G$8</f>
        <v>432.584518152346</v>
      </c>
      <c r="H31" s="6" t="n">
        <f aca="false">(H$3+H$4*ATAN(H$5*$C31-H$6))*H$7*H$8</f>
        <v>202.796021410379</v>
      </c>
      <c r="I31" s="6" t="n">
        <f aca="false">(I$3+I$4*ATAN(I$5*$C31-I$6))*I$7*I$8</f>
        <v>233.214625180945</v>
      </c>
      <c r="J31" s="6" t="n">
        <f aca="false">(J$3+J$4*ATAN(J$5*$C31-J$6))*J$7*J$8</f>
        <v>268.201222907411</v>
      </c>
    </row>
    <row r="32" customFormat="false" ht="15" hidden="false" customHeight="false" outlineLevel="0" collapsed="false">
      <c r="C32" s="3" t="n">
        <v>2100</v>
      </c>
      <c r="D32" s="6" t="n">
        <f aca="false">(D$3+D$4*ATAN(D$5*$C32-D$6))*D$7*D$8</f>
        <v>206.983753029223</v>
      </c>
      <c r="E32" s="6" t="n">
        <f aca="false">(E$3+E$4*ATAN(E$5*$C32-E$6))*E$7*E$8</f>
        <v>333.84151488067</v>
      </c>
      <c r="F32" s="6" t="n">
        <f aca="false">(F$3+F$4*ATAN(F$5*$C32-F$6))*F$7*F$8</f>
        <v>383.919997450575</v>
      </c>
      <c r="G32" s="6" t="n">
        <f aca="false">(G$3+G$4*ATAN(G$5*$C32-G$6))*G$7*G$8</f>
        <v>441.516599353447</v>
      </c>
      <c r="H32" s="6" t="n">
        <f aca="false">(H$3+H$4*ATAN(H$5*$C32-H$6))*H$7*H$8</f>
        <v>206.983753029223</v>
      </c>
      <c r="I32" s="6" t="n">
        <f aca="false">(I$3+I$4*ATAN(I$5*$C32-I$6))*I$7*I$8</f>
        <v>238.029370564456</v>
      </c>
      <c r="J32" s="6" t="n">
        <f aca="false">(J$3+J$4*ATAN(J$5*$C32-J$6))*J$7*J$8</f>
        <v>273.739571643357</v>
      </c>
    </row>
    <row r="33" customFormat="false" ht="15" hidden="false" customHeight="false" outlineLevel="0" collapsed="false">
      <c r="C33" s="3" t="n">
        <v>2200</v>
      </c>
      <c r="D33" s="6" t="n">
        <f aca="false">(D$3+D$4*ATAN(D$5*$C33-D$6))*D$7*D$8</f>
        <v>210.387957863338</v>
      </c>
      <c r="E33" s="6" t="n">
        <f aca="false">(E$3+E$4*ATAN(E$5*$C33-E$6))*E$7*E$8</f>
        <v>339.331094607303</v>
      </c>
      <c r="F33" s="6" t="n">
        <f aca="false">(F$3+F$4*ATAN(F$5*$C33-F$6))*F$7*F$8</f>
        <v>390.233346838004</v>
      </c>
      <c r="G33" s="6" t="n">
        <f aca="false">(G$3+G$4*ATAN(G$5*$C33-G$6))*G$7*G$8</f>
        <v>448.777483471873</v>
      </c>
      <c r="H33" s="6" t="n">
        <f aca="false">(H$3+H$4*ATAN(H$5*$C33-H$6))*H$7*H$8</f>
        <v>210.387957863338</v>
      </c>
      <c r="I33" s="6" t="n">
        <f aca="false">(I$3+I$4*ATAN(I$5*$C33-I$6))*I$7*I$8</f>
        <v>241.943274558644</v>
      </c>
      <c r="J33" s="6" t="n">
        <f aca="false">(J$3+J$4*ATAN(J$5*$C33-J$6))*J$7*J$8</f>
        <v>278.241692422799</v>
      </c>
    </row>
    <row r="34" customFormat="false" ht="15" hidden="false" customHeight="false" outlineLevel="0" collapsed="false">
      <c r="C34" s="3" t="n">
        <v>2300</v>
      </c>
      <c r="D34" s="6" t="n">
        <f aca="false">(D$3+D$4*ATAN(D$5*$C34-D$6))*D$7*D$8</f>
        <v>213.151041059509</v>
      </c>
      <c r="E34" s="6" t="n">
        <f aca="false">(E$3+E$4*ATAN(E$5*$C34-E$6))*E$7*E$8</f>
        <v>343.786809300111</v>
      </c>
      <c r="F34" s="6" t="n">
        <f aca="false">(F$3+F$4*ATAN(F$5*$C34-F$6))*F$7*F$8</f>
        <v>395.357688778048</v>
      </c>
      <c r="G34" s="6" t="n">
        <f aca="false">(G$3+G$4*ATAN(G$5*$C34-G$6))*G$7*G$8</f>
        <v>454.670908772227</v>
      </c>
      <c r="H34" s="6" t="n">
        <f aca="false">(H$3+H$4*ATAN(H$5*$C34-H$6))*H$7*H$8</f>
        <v>213.151041059509</v>
      </c>
      <c r="I34" s="6" t="n">
        <f aca="false">(I$3+I$4*ATAN(I$5*$C34-I$6))*I$7*I$8</f>
        <v>245.120064112959</v>
      </c>
      <c r="J34" s="6" t="n">
        <f aca="false">(J$3+J$4*ATAN(J$5*$C34-J$6))*J$7*J$8</f>
        <v>281.895918557531</v>
      </c>
    </row>
    <row r="35" customFormat="false" ht="15" hidden="false" customHeight="false" outlineLevel="0" collapsed="false">
      <c r="C35" s="3" t="n">
        <v>2400</v>
      </c>
      <c r="D35" s="6" t="n">
        <f aca="false">(D$3+D$4*ATAN(D$5*$C35-D$6))*D$7*D$8</f>
        <v>215.407000226522</v>
      </c>
      <c r="E35" s="6" t="n">
        <f aca="false">(E$3+E$4*ATAN(E$5*$C35-E$6))*E$7*E$8</f>
        <v>347.424741889607</v>
      </c>
      <c r="F35" s="6" t="n">
        <f aca="false">(F$3+F$4*ATAN(F$5*$C35-F$6))*F$7*F$8</f>
        <v>399.541531736731</v>
      </c>
      <c r="G35" s="6" t="n">
        <f aca="false">(G$3+G$4*ATAN(G$5*$C35-G$6))*G$7*G$8</f>
        <v>459.482680943933</v>
      </c>
      <c r="H35" s="6" t="n">
        <f aca="false">(H$3+H$4*ATAN(H$5*$C35-H$6))*H$7*H$8</f>
        <v>215.407000226522</v>
      </c>
      <c r="I35" s="6" t="n">
        <f aca="false">(I$3+I$4*ATAN(I$5*$C35-I$6))*I$7*I$8</f>
        <v>247.713799808888</v>
      </c>
      <c r="J35" s="6" t="n">
        <f aca="false">(J$3+J$4*ATAN(J$5*$C35-J$6))*J$7*J$8</f>
        <v>284.879464242444</v>
      </c>
    </row>
    <row r="36" customFormat="false" ht="15" hidden="false" customHeight="false" outlineLevel="0" collapsed="false">
      <c r="C36" s="3" t="n">
        <v>2500</v>
      </c>
      <c r="D36" s="6" t="n">
        <f aca="false">(D$3+D$4*ATAN(D$5*$C36-D$6))*D$7*D$8</f>
        <v>217.2663781983</v>
      </c>
      <c r="E36" s="6" t="n">
        <f aca="false">(E$3+E$4*ATAN(E$5*$C36-E$6))*E$7*E$8</f>
        <v>350.423152418764</v>
      </c>
      <c r="F36" s="6" t="n">
        <f aca="false">(F$3+F$4*ATAN(F$5*$C36-F$6))*F$7*F$8</f>
        <v>402.989885567111</v>
      </c>
      <c r="G36" s="6" t="n">
        <f aca="false">(G$3+G$4*ATAN(G$5*$C36-G$6))*G$7*G$8</f>
        <v>463.448578603831</v>
      </c>
      <c r="H36" s="6" t="n">
        <f aca="false">(H$3+H$4*ATAN(H$5*$C36-H$6))*H$7*H$8</f>
        <v>217.2663781983</v>
      </c>
      <c r="I36" s="6" t="n">
        <f aca="false">(I$3+I$4*ATAN(I$5*$C36-I$6))*I$7*I$8</f>
        <v>249.851575655252</v>
      </c>
      <c r="J36" s="6" t="n">
        <f aca="false">(J$3+J$4*ATAN(J$5*$C36-J$6))*J$7*J$8</f>
        <v>287.338524320053</v>
      </c>
    </row>
    <row r="37" customFormat="false" ht="15" hidden="false" customHeight="false" outlineLevel="0" collapsed="false">
      <c r="C37" s="3" t="n">
        <v>2600</v>
      </c>
      <c r="D37" s="6" t="n">
        <f aca="false">(D$3+D$4*ATAN(D$5*$C37-D$6))*D$7*D$8</f>
        <v>218.815473512716</v>
      </c>
      <c r="E37" s="6" t="n">
        <f aca="false">(E$3+E$4*ATAN(E$5*$C37-E$6))*E$7*E$8</f>
        <v>352.921204870667</v>
      </c>
      <c r="F37" s="6" t="n">
        <f aca="false">(F$3+F$4*ATAN(F$5*$C37-F$6))*F$7*F$8</f>
        <v>405.862797283918</v>
      </c>
      <c r="G37" s="6" t="n">
        <f aca="false">(G$3+G$4*ATAN(G$5*$C37-G$6))*G$7*G$8</f>
        <v>466.752669313548</v>
      </c>
      <c r="H37" s="6" t="n">
        <f aca="false">(H$3+H$4*ATAN(H$5*$C37-H$6))*H$7*H$8</f>
        <v>218.815473512716</v>
      </c>
      <c r="I37" s="6" t="n">
        <f aca="false">(I$3+I$4*ATAN(I$5*$C37-I$6))*I$7*I$8</f>
        <v>251.6326113549</v>
      </c>
      <c r="J37" s="6" t="n">
        <f aca="false">(J$3+J$4*ATAN(J$5*$C37-J$6))*J$7*J$8</f>
        <v>289.38723012485</v>
      </c>
    </row>
    <row r="38" customFormat="false" ht="15" hidden="false" customHeight="false" outlineLevel="0" collapsed="false">
      <c r="C38" s="3" t="n">
        <v>2700</v>
      </c>
      <c r="D38" s="6" t="n">
        <f aca="false">(D$3+D$4*ATAN(D$5*$C38-D$6))*D$7*D$8</f>
        <v>220.120215318416</v>
      </c>
      <c r="E38" s="6" t="n">
        <f aca="false">(E$3+E$4*ATAN(E$5*$C38-E$6))*E$7*E$8</f>
        <v>355.025215796589</v>
      </c>
      <c r="F38" s="6" t="n">
        <f aca="false">(F$3+F$4*ATAN(F$5*$C38-F$6))*F$7*F$8</f>
        <v>408.282537364542</v>
      </c>
      <c r="G38" s="6" t="n">
        <f aca="false">(G$3+G$4*ATAN(G$5*$C38-G$6))*G$7*G$8</f>
        <v>469.535574431568</v>
      </c>
      <c r="H38" s="6" t="n">
        <f aca="false">(H$3+H$4*ATAN(H$5*$C38-H$6))*H$7*H$8</f>
        <v>220.120215318416</v>
      </c>
      <c r="I38" s="6" t="n">
        <f aca="false">(I$3+I$4*ATAN(I$5*$C38-I$6))*I$7*I$8</f>
        <v>253.132707387175</v>
      </c>
      <c r="J38" s="6" t="n">
        <f aca="false">(J$3+J$4*ATAN(J$5*$C38-J$6))*J$7*J$8</f>
        <v>291.112774115733</v>
      </c>
    </row>
    <row r="39" customFormat="false" ht="15" hidden="false" customHeight="false" outlineLevel="0" collapsed="false">
      <c r="C39" s="3" t="n">
        <v>2800</v>
      </c>
      <c r="D39" s="6" t="n">
        <f aca="false">(D$3+D$4*ATAN(D$5*$C39-D$6))*D$7*D$8</f>
        <v>221.230709039688</v>
      </c>
      <c r="E39" s="6" t="n">
        <f aca="false">(E$3+E$4*ATAN(E$5*$C39-E$6))*E$7*E$8</f>
        <v>356.815984600439</v>
      </c>
      <c r="F39" s="6" t="n">
        <f aca="false">(F$3+F$4*ATAN(F$5*$C39-F$6))*F$7*F$8</f>
        <v>410.342030020413</v>
      </c>
      <c r="G39" s="6" t="n">
        <f aca="false">(G$3+G$4*ATAN(G$5*$C39-G$6))*G$7*G$8</f>
        <v>471.904164636128</v>
      </c>
      <c r="H39" s="6" t="n">
        <f aca="false">(H$3+H$4*ATAN(H$5*$C39-H$6))*H$7*H$8</f>
        <v>221.230709039688</v>
      </c>
      <c r="I39" s="6" t="n">
        <f aca="false">(I$3+I$4*ATAN(I$5*$C39-I$6))*I$7*I$8</f>
        <v>254.409471278599</v>
      </c>
      <c r="J39" s="6" t="n">
        <f aca="false">(J$3+J$4*ATAN(J$5*$C39-J$6))*J$7*J$8</f>
        <v>292.581421597776</v>
      </c>
    </row>
    <row r="40" customFormat="false" ht="15" hidden="false" customHeight="false" outlineLevel="0" collapsed="false">
      <c r="C40" s="3" t="n">
        <v>2900</v>
      </c>
      <c r="D40" s="6" t="n">
        <f aca="false">(D$3+D$4*ATAN(D$5*$C40-D$6))*D$7*D$8</f>
        <v>222.185153618102</v>
      </c>
      <c r="E40" s="6" t="n">
        <f aca="false">(E$3+E$4*ATAN(E$5*$C40-E$6))*E$7*E$8</f>
        <v>358.355110435451</v>
      </c>
      <c r="F40" s="6" t="n">
        <f aca="false">(F$3+F$4*ATAN(F$5*$C40-F$6))*F$7*F$8</f>
        <v>412.11211801103</v>
      </c>
      <c r="G40" s="6" t="n">
        <f aca="false">(G$3+G$4*ATAN(G$5*$C40-G$6))*G$7*G$8</f>
        <v>473.939915073903</v>
      </c>
      <c r="H40" s="6" t="n">
        <f aca="false">(H$3+H$4*ATAN(H$5*$C40-H$6))*H$7*H$8</f>
        <v>222.185153618102</v>
      </c>
      <c r="I40" s="6" t="n">
        <f aca="false">(I$3+I$4*ATAN(I$5*$C40-I$6))*I$7*I$8</f>
        <v>255.506821358785</v>
      </c>
      <c r="J40" s="6" t="n">
        <f aca="false">(J$3+J$4*ATAN(J$5*$C40-J$6))*J$7*J$8</f>
        <v>293.843691343193</v>
      </c>
    </row>
    <row r="41" customFormat="false" ht="15" hidden="false" customHeight="false" outlineLevel="0" collapsed="false">
      <c r="C41" s="3" t="n">
        <v>3000</v>
      </c>
      <c r="D41" s="6" t="n">
        <f aca="false">(D$3+D$4*ATAN(D$5*$C41-D$6))*D$7*D$8</f>
        <v>223.012885628808</v>
      </c>
      <c r="E41" s="6" t="n">
        <f aca="false">(E$3+E$4*ATAN(E$5*$C41-E$6))*E$7*E$8</f>
        <v>359.689901109477</v>
      </c>
      <c r="F41" s="6" t="n">
        <f aca="false">(F$3+F$4*ATAN(F$5*$C41-F$6))*F$7*F$8</f>
        <v>413.647208182565</v>
      </c>
      <c r="G41" s="6" t="n">
        <f aca="false">(G$3+G$4*ATAN(G$5*$C41-G$6))*G$7*G$8</f>
        <v>475.705398205415</v>
      </c>
      <c r="H41" s="6" t="n">
        <f aca="false">(H$3+H$4*ATAN(H$5*$C41-H$6))*H$7*H$8</f>
        <v>223.012885628808</v>
      </c>
      <c r="I41" s="6" t="n">
        <f aca="false">(I$3+I$4*ATAN(I$5*$C41-I$6))*I$7*I$8</f>
        <v>256.458486661164</v>
      </c>
      <c r="J41" s="6" t="n">
        <f aca="false">(J$3+J$4*ATAN(J$5*$C41-J$6))*J$7*J$8</f>
        <v>294.938381488703</v>
      </c>
    </row>
    <row r="42" customFormat="false" ht="15" hidden="false" customHeight="false" outlineLevel="0" collapsed="false">
      <c r="C42" s="3" t="n">
        <v>3100</v>
      </c>
      <c r="D42" s="6" t="n">
        <f aca="false">(D$3+D$4*ATAN(D$5*$C42-D$6))*D$7*D$8</f>
        <v>223.736647267955</v>
      </c>
      <c r="E42" s="6" t="n">
        <f aca="false">(E$3+E$4*ATAN(E$5*$C42-E$6))*E$7*E$8</f>
        <v>360.8570304142</v>
      </c>
      <c r="F42" s="6" t="n">
        <f aca="false">(F$3+F$4*ATAN(F$5*$C42-F$6))*F$7*F$8</f>
        <v>414.989477618106</v>
      </c>
      <c r="G42" s="6" t="n">
        <f aca="false">(G$3+G$4*ATAN(G$5*$C42-G$6))*G$7*G$8</f>
        <v>477.249121232462</v>
      </c>
      <c r="H42" s="6" t="n">
        <f aca="false">(H$3+H$4*ATAN(H$5*$C42-H$6))*H$7*H$8</f>
        <v>223.736647267955</v>
      </c>
      <c r="I42" s="6" t="n">
        <f aca="false">(I$3+I$4*ATAN(I$5*$C42-I$6))*I$7*I$8</f>
        <v>257.290614487877</v>
      </c>
      <c r="J42" s="6" t="n">
        <f aca="false">(J$3+J$4*ATAN(J$5*$C42-J$6))*J$7*J$8</f>
        <v>295.895568988795</v>
      </c>
    </row>
    <row r="43" customFormat="false" ht="15" hidden="false" customHeight="false" outlineLevel="0" collapsed="false">
      <c r="C43" s="3" t="n">
        <v>3200</v>
      </c>
      <c r="D43" s="6" t="n">
        <f aca="false">(D$3+D$4*ATAN(D$5*$C43-D$6))*D$7*D$8</f>
        <v>224.374248760775</v>
      </c>
      <c r="E43" s="6" t="n">
        <f aca="false">(E$3+E$4*ATAN(E$5*$C43-E$6))*E$7*E$8</f>
        <v>361.885218904382</v>
      </c>
      <c r="F43" s="6" t="n">
        <f aca="false">(F$3+F$4*ATAN(F$5*$C43-F$6))*F$7*F$8</f>
        <v>416.171956696268</v>
      </c>
      <c r="G43" s="6" t="n">
        <f aca="false">(G$3+G$4*ATAN(G$5*$C43-G$6))*G$7*G$8</f>
        <v>478.609071875476</v>
      </c>
      <c r="H43" s="6" t="n">
        <f aca="false">(H$3+H$4*ATAN(H$5*$C43-H$6))*H$7*H$8</f>
        <v>224.374248760775</v>
      </c>
      <c r="I43" s="6" t="n">
        <f aca="false">(I$3+I$4*ATAN(I$5*$C43-I$6))*I$7*I$8</f>
        <v>258.023681724149</v>
      </c>
      <c r="J43" s="6" t="n">
        <f aca="false">(J$3+J$4*ATAN(J$5*$C43-J$6))*J$7*J$8</f>
        <v>296.738808179652</v>
      </c>
    </row>
    <row r="44" customFormat="false" ht="15" hidden="false" customHeight="false" outlineLevel="0" collapsed="false">
      <c r="C44" s="3" t="n">
        <v>3300</v>
      </c>
      <c r="D44" s="6" t="n">
        <f aca="false">(D$3+D$4*ATAN(D$5*$C44-D$6))*D$7*D$8</f>
        <v>224.939782376226</v>
      </c>
      <c r="E44" s="6" t="n">
        <f aca="false">(E$3+E$4*ATAN(E$5*$C44-E$6))*E$7*E$8</f>
        <v>362.797191603261</v>
      </c>
      <c r="F44" s="6" t="n">
        <f aca="false">(F$3+F$4*ATAN(F$5*$C44-F$6))*F$7*F$8</f>
        <v>417.220780571052</v>
      </c>
      <c r="G44" s="6" t="n">
        <f aca="false">(G$3+G$4*ATAN(G$5*$C44-G$6))*G$7*G$8</f>
        <v>479.815307765194</v>
      </c>
      <c r="H44" s="6" t="n">
        <f aca="false">(H$3+H$4*ATAN(H$5*$C44-H$6))*H$7*H$8</f>
        <v>224.939782376226</v>
      </c>
      <c r="I44" s="6" t="n">
        <f aca="false">(I$3+I$4*ATAN(I$5*$C44-I$6))*I$7*I$8</f>
        <v>258.673890622914</v>
      </c>
      <c r="J44" s="6" t="n">
        <f aca="false">(J$3+J$4*ATAN(J$5*$C44-J$6))*J$7*J$8</f>
        <v>297.486736334878</v>
      </c>
    </row>
    <row r="45" customFormat="false" ht="15" hidden="false" customHeight="false" outlineLevel="0" collapsed="false">
      <c r="C45" s="3" t="n">
        <v>3400</v>
      </c>
      <c r="D45" s="6" t="n">
        <f aca="false">(D$3+D$4*ATAN(D$5*$C45-D$6))*D$7*D$8</f>
        <v>225.444511534774</v>
      </c>
      <c r="E45" s="6" t="n">
        <f aca="false">(E$3+E$4*ATAN(E$5*$C45-E$6))*E$7*E$8</f>
        <v>363.611111767065</v>
      </c>
      <c r="F45" s="6" t="n">
        <f aca="false">(F$3+F$4*ATAN(F$5*$C45-F$6))*F$7*F$8</f>
        <v>418.156838087921</v>
      </c>
      <c r="G45" s="6" t="n">
        <f aca="false">(G$3+G$4*ATAN(G$5*$C45-G$6))*G$7*G$8</f>
        <v>480.891852835184</v>
      </c>
      <c r="H45" s="6" t="n">
        <f aca="false">(H$3+H$4*ATAN(H$5*$C45-H$6))*H$7*H$8</f>
        <v>225.444511534774</v>
      </c>
      <c r="I45" s="6" t="n">
        <f aca="false">(I$3+I$4*ATAN(I$5*$C45-I$6))*I$7*I$8</f>
        <v>259.254191035459</v>
      </c>
      <c r="J45" s="6" t="n">
        <f aca="false">(J$3+J$4*ATAN(J$5*$C45-J$6))*J$7*J$8</f>
        <v>298.154249526187</v>
      </c>
    </row>
    <row r="46" customFormat="false" ht="15" hidden="false" customHeight="false" outlineLevel="0" collapsed="false">
      <c r="C46" s="3" t="n">
        <v>3500</v>
      </c>
      <c r="D46" s="6" t="n">
        <f aca="false">(D$3+D$4*ATAN(D$5*$C46-D$6))*D$7*D$8</f>
        <v>225.897526125466</v>
      </c>
      <c r="E46" s="6" t="n">
        <f aca="false">(E$3+E$4*ATAN(E$5*$C46-E$6))*E$7*E$8</f>
        <v>364.341637641421</v>
      </c>
      <c r="F46" s="6" t="n">
        <f aca="false">(F$3+F$4*ATAN(F$5*$C46-F$6))*F$7*F$8</f>
        <v>418.996987117727</v>
      </c>
      <c r="G46" s="6" t="n">
        <f aca="false">(G$3+G$4*ATAN(G$5*$C46-G$6))*G$7*G$8</f>
        <v>481.858095058333</v>
      </c>
      <c r="H46" s="6" t="n">
        <f aca="false">(H$3+H$4*ATAN(H$5*$C46-H$6))*H$7*H$8</f>
        <v>225.897526125466</v>
      </c>
      <c r="I46" s="6" t="n">
        <f aca="false">(I$3+I$4*ATAN(I$5*$C46-I$6))*I$7*I$8</f>
        <v>259.775033846727</v>
      </c>
      <c r="J46" s="6" t="n">
        <f aca="false">(J$3+J$4*ATAN(J$5*$C46-J$6))*J$7*J$8</f>
        <v>298.75336929175</v>
      </c>
    </row>
    <row r="47" customFormat="false" ht="15" hidden="false" customHeight="false" outlineLevel="0" collapsed="false">
      <c r="C47" s="3" t="n">
        <v>3600</v>
      </c>
      <c r="D47" s="6" t="n">
        <f aca="false">(D$3+D$4*ATAN(D$5*$C47-D$6))*D$7*D$8</f>
        <v>226.306229485556</v>
      </c>
      <c r="E47" s="6" t="n">
        <f aca="false">(E$3+E$4*ATAN(E$5*$C47-E$6))*E$7*E$8</f>
        <v>365.000707758847</v>
      </c>
      <c r="F47" s="6" t="n">
        <f aca="false">(F$3+F$4*ATAN(F$5*$C47-F$6))*F$7*F$8</f>
        <v>419.754957696409</v>
      </c>
      <c r="G47" s="6" t="n">
        <f aca="false">(G$3+G$4*ATAN(G$5*$C47-G$6))*G$7*G$8</f>
        <v>482.729825133648</v>
      </c>
      <c r="H47" s="6" t="n">
        <f aca="false">(H$3+H$4*ATAN(H$5*$C47-H$6))*H$7*H$8</f>
        <v>226.306229485556</v>
      </c>
      <c r="I47" s="6" t="n">
        <f aca="false">(I$3+I$4*ATAN(I$5*$C47-I$6))*I$7*I$8</f>
        <v>260.24493086863</v>
      </c>
      <c r="J47" s="6" t="n">
        <f aca="false">(J$3+J$4*ATAN(J$5*$C47-J$6))*J$7*J$8</f>
        <v>299.293886675326</v>
      </c>
    </row>
    <row r="48" customFormat="false" ht="15" hidden="false" customHeight="false" outlineLevel="0" collapsed="false">
      <c r="C48" s="3" t="n">
        <v>3700</v>
      </c>
      <c r="D48" s="6" t="n">
        <f aca="false">(D$3+D$4*ATAN(D$5*$C48-D$6))*D$7*D$8</f>
        <v>226.676703586721</v>
      </c>
      <c r="E48" s="6" t="n">
        <f aca="false">(E$3+E$4*ATAN(E$5*$C48-E$6))*E$7*E$8</f>
        <v>365.598129833634</v>
      </c>
      <c r="F48" s="6" t="n">
        <f aca="false">(F$3+F$4*ATAN(F$5*$C48-F$6))*F$7*F$8</f>
        <v>420.442029289813</v>
      </c>
      <c r="G48" s="6" t="n">
        <f aca="false">(G$3+G$4*ATAN(G$5*$C48-G$6))*G$7*G$8</f>
        <v>483.5200153979</v>
      </c>
      <c r="H48" s="6" t="n">
        <f aca="false">(H$3+H$4*ATAN(H$5*$C48-H$6))*H$7*H$8</f>
        <v>226.676703586721</v>
      </c>
      <c r="I48" s="6" t="n">
        <f aca="false">(I$3+I$4*ATAN(I$5*$C48-I$6))*I$7*I$8</f>
        <v>260.670874704254</v>
      </c>
      <c r="J48" s="6" t="n">
        <f aca="false">(J$3+J$4*ATAN(J$5*$C48-J$6))*J$7*J$8</f>
        <v>299.783845191448</v>
      </c>
    </row>
    <row r="49" customFormat="false" ht="15" hidden="false" customHeight="false" outlineLevel="0" collapsed="false">
      <c r="C49" s="3" t="n">
        <v>3800</v>
      </c>
      <c r="D49" s="6" t="n">
        <f aca="false">(D$3+D$4*ATAN(D$5*$C49-D$6))*D$7*D$8</f>
        <v>227.013985476329</v>
      </c>
      <c r="E49" s="6" t="n">
        <f aca="false">(E$3+E$4*ATAN(E$5*$C49-E$6))*E$7*E$8</f>
        <v>366.142026547719</v>
      </c>
      <c r="F49" s="6" t="n">
        <f aca="false">(F$3+F$4*ATAN(F$5*$C49-F$6))*F$7*F$8</f>
        <v>421.067543474449</v>
      </c>
      <c r="G49" s="6" t="n">
        <f aca="false">(G$3+G$4*ATAN(G$5*$C49-G$6))*G$7*G$8</f>
        <v>484.23940945173</v>
      </c>
      <c r="H49" s="6" t="n">
        <f aca="false">(H$3+H$4*ATAN(H$5*$C49-H$6))*H$7*H$8</f>
        <v>227.013985476329</v>
      </c>
      <c r="I49" s="6" t="n">
        <f aca="false">(I$3+I$4*ATAN(I$5*$C49-I$6))*I$7*I$8</f>
        <v>261.058656579678</v>
      </c>
      <c r="J49" s="6" t="n">
        <f aca="false">(J$3+J$4*ATAN(J$5*$C49-J$6))*J$7*J$8</f>
        <v>300.229906423873</v>
      </c>
    </row>
    <row r="50" customFormat="false" ht="15" hidden="false" customHeight="false" outlineLevel="0" collapsed="false">
      <c r="C50" s="3" t="n">
        <v>3900</v>
      </c>
      <c r="D50" s="6" t="n">
        <f aca="false">(D$3+D$4*ATAN(D$5*$C50-D$6))*D$7*D$8</f>
        <v>227.322278516736</v>
      </c>
      <c r="E50" s="6" t="n">
        <f aca="false">(E$3+E$4*ATAN(E$5*$C50-E$6))*E$7*E$8</f>
        <v>366.639176192629</v>
      </c>
      <c r="F50" s="6" t="n">
        <f aca="false">(F$3+F$4*ATAN(F$5*$C50-F$6))*F$7*F$8</f>
        <v>421.639295696377</v>
      </c>
      <c r="G50" s="6" t="n">
        <f aca="false">(G$3+G$4*ATAN(G$5*$C50-G$6))*G$7*G$8</f>
        <v>484.896972715398</v>
      </c>
      <c r="H50" s="6" t="n">
        <f aca="false">(H$3+H$4*ATAN(H$5*$C50-H$6))*H$7*H$8</f>
        <v>227.322278516736</v>
      </c>
      <c r="I50" s="6" t="n">
        <f aca="false">(I$3+I$4*ATAN(I$5*$C50-I$6))*I$7*I$8</f>
        <v>261.413109211358</v>
      </c>
      <c r="J50" s="6" t="n">
        <f aca="false">(J$3+J$4*ATAN(J$5*$C50-J$6))*J$7*J$8</f>
        <v>300.637629393262</v>
      </c>
    </row>
    <row r="51" customFormat="false" ht="15" hidden="false" customHeight="false" outlineLevel="0" collapsed="false">
      <c r="C51" s="3" t="n">
        <v>4000</v>
      </c>
      <c r="D51" s="6" t="n">
        <f aca="false">(D$3+D$4*ATAN(D$5*$C51-D$6))*D$7*D$8</f>
        <v>227.605115294233</v>
      </c>
      <c r="E51" s="6" t="n">
        <f aca="false">(E$3+E$4*ATAN(E$5*$C51-E$6))*E$7*E$8</f>
        <v>367.09527537448</v>
      </c>
      <c r="F51" s="6" t="n">
        <f aca="false">(F$3+F$4*ATAN(F$5*$C51-F$6))*F$7*F$8</f>
        <v>422.16383739788</v>
      </c>
      <c r="G51" s="6" t="n">
        <f aca="false">(G$3+G$4*ATAN(G$5*$C51-G$6))*G$7*G$8</f>
        <v>485.500239899926</v>
      </c>
      <c r="H51" s="6" t="n">
        <f aca="false">(H$3+H$4*ATAN(H$5*$C51-H$6))*H$7*H$8</f>
        <v>227.605115294233</v>
      </c>
      <c r="I51" s="6" t="n">
        <f aca="false">(I$3+I$4*ATAN(I$5*$C51-I$6))*I$7*I$8</f>
        <v>261.738294106831</v>
      </c>
      <c r="J51" s="6" t="n">
        <f aca="false">(J$3+J$4*ATAN(J$5*$C51-J$6))*J$7*J$8</f>
        <v>301.011686007129</v>
      </c>
    </row>
    <row r="52" customFormat="false" ht="15" hidden="false" customHeight="false" outlineLevel="0" collapsed="false">
      <c r="C52" s="3" t="n">
        <v>4100</v>
      </c>
      <c r="D52" s="6" t="n">
        <f aca="false">(D$3+D$4*ATAN(D$5*$C52-D$6))*D$7*D$8</f>
        <v>227.865484378678</v>
      </c>
      <c r="E52" s="6" t="n">
        <f aca="false">(E$3+E$4*ATAN(E$5*$C52-E$6))*E$7*E$8</f>
        <v>367.515143425042</v>
      </c>
      <c r="F52" s="6" t="n">
        <f aca="false">(F$3+F$4*ATAN(F$5*$C52-F$6))*F$7*F$8</f>
        <v>422.646711102575</v>
      </c>
      <c r="G52" s="6" t="n">
        <f aca="false">(G$3+G$4*ATAN(G$5*$C52-G$6))*G$7*G$8</f>
        <v>486.055585374803</v>
      </c>
      <c r="H52" s="6" t="n">
        <f aca="false">(H$3+H$4*ATAN(H$5*$C52-H$6))*H$7*H$8</f>
        <v>227.865484378678</v>
      </c>
      <c r="I52" s="6" t="n">
        <f aca="false">(I$3+I$4*ATAN(I$5*$C52-I$6))*I$7*I$8</f>
        <v>262.037647303607</v>
      </c>
      <c r="J52" s="6" t="n">
        <f aca="false">(J$3+J$4*ATAN(J$5*$C52-J$6))*J$7*J$8</f>
        <v>301.356028701687</v>
      </c>
    </row>
    <row r="53" customFormat="false" ht="15" hidden="false" customHeight="false" outlineLevel="0" collapsed="false">
      <c r="C53" s="3" t="n">
        <v>4200</v>
      </c>
      <c r="D53" s="6" t="n">
        <f aca="false">(D$3+D$4*ATAN(D$5*$C53-D$6))*D$7*D$8</f>
        <v>228.105929801016</v>
      </c>
      <c r="E53" s="6" t="n">
        <f aca="false">(E$3+E$4*ATAN(E$5*$C53-E$6))*E$7*E$8</f>
        <v>367.902882817983</v>
      </c>
      <c r="F53" s="6" t="n">
        <f aca="false">(F$3+F$4*ATAN(F$5*$C53-F$6))*F$7*F$8</f>
        <v>423.092634903814</v>
      </c>
      <c r="G53" s="6" t="n">
        <f aca="false">(G$3+G$4*ATAN(G$5*$C53-G$6))*G$7*G$8</f>
        <v>486.568435345199</v>
      </c>
      <c r="H53" s="6" t="n">
        <f aca="false">(H$3+H$4*ATAN(H$5*$C53-H$6))*H$7*H$8</f>
        <v>228.105929801016</v>
      </c>
      <c r="I53" s="6" t="n">
        <f aca="false">(I$3+I$4*ATAN(I$5*$C53-I$6))*I$7*I$8</f>
        <v>262.314093741095</v>
      </c>
      <c r="J53" s="6" t="n">
        <f aca="false">(J$3+J$4*ATAN(J$5*$C53-J$6))*J$7*J$8</f>
        <v>301.674022002612</v>
      </c>
    </row>
    <row r="54" customFormat="false" ht="15" hidden="false" customHeight="false" outlineLevel="0" collapsed="false">
      <c r="C54" s="3" t="n">
        <v>4300</v>
      </c>
      <c r="D54" s="6" t="n">
        <f aca="false">(D$3+D$4*ATAN(D$5*$C54-D$6))*D$7*D$8</f>
        <v>228.328629759128</v>
      </c>
      <c r="E54" s="6" t="n">
        <f aca="false">(E$3+E$4*ATAN(E$5*$C54-E$6))*E$7*E$8</f>
        <v>368.262006088981</v>
      </c>
      <c r="F54" s="6" t="n">
        <f aca="false">(F$3+F$4*ATAN(F$5*$C54-F$6))*F$7*F$8</f>
        <v>423.505648430508</v>
      </c>
      <c r="G54" s="6" t="n">
        <f aca="false">(G$3+G$4*ATAN(G$5*$C54-G$6))*G$7*G$8</f>
        <v>487.043435724973</v>
      </c>
      <c r="H54" s="6" t="n">
        <f aca="false">(H$3+H$4*ATAN(H$5*$C54-H$6))*H$7*H$8</f>
        <v>228.328629759128</v>
      </c>
      <c r="I54" s="6" t="n">
        <f aca="false">(I$3+I$4*ATAN(I$5*$C54-I$6))*I$7*I$8</f>
        <v>262.570137750794</v>
      </c>
      <c r="J54" s="6" t="n">
        <f aca="false">(J$3+J$4*ATAN(J$5*$C54-J$6))*J$7*J$8</f>
        <v>301.968546614925</v>
      </c>
    </row>
    <row r="55" customFormat="false" ht="15" hidden="false" customHeight="false" outlineLevel="0" collapsed="false">
      <c r="C55" s="3" t="n">
        <v>4400</v>
      </c>
      <c r="D55" s="6" t="n">
        <f aca="false">(D$3+D$4*ATAN(D$5*$C55-D$6))*D$7*D$8</f>
        <v>228.535459373718</v>
      </c>
      <c r="E55" s="6" t="n">
        <f aca="false">(E$3+E$4*ATAN(E$5*$C55-E$6))*E$7*E$8</f>
        <v>368.595537035104</v>
      </c>
      <c r="F55" s="6" t="n">
        <f aca="false">(F$3+F$4*ATAN(F$5*$C55-F$6))*F$7*F$8</f>
        <v>423.889229232546</v>
      </c>
      <c r="G55" s="6" t="n">
        <f aca="false">(G$3+G$4*ATAN(G$5*$C55-G$6))*G$7*G$8</f>
        <v>487.484585989711</v>
      </c>
      <c r="H55" s="6" t="n">
        <f aca="false">(H$3+H$4*ATAN(H$5*$C55-H$6))*H$7*H$8</f>
        <v>228.535459373718</v>
      </c>
      <c r="I55" s="6" t="n">
        <f aca="false">(I$3+I$4*ATAN(I$5*$C55-I$6))*I$7*I$8</f>
        <v>262.807935208381</v>
      </c>
      <c r="J55" s="6" t="n">
        <f aca="false">(J$3+J$4*ATAN(J$5*$C55-J$6))*J$7*J$8</f>
        <v>302.242082418739</v>
      </c>
    </row>
    <row r="56" customFormat="false" ht="15" hidden="false" customHeight="false" outlineLevel="0" collapsed="false">
      <c r="C56" s="3" t="n">
        <v>4500</v>
      </c>
      <c r="D56" s="6" t="n">
        <f aca="false">(D$3+D$4*ATAN(D$5*$C56-D$6))*D$7*D$8</f>
        <v>228.728041095935</v>
      </c>
      <c r="E56" s="6" t="n">
        <f aca="false">(E$3+E$4*ATAN(E$5*$C56-E$6))*E$7*E$8</f>
        <v>368.90609200154</v>
      </c>
      <c r="F56" s="6" t="n">
        <f aca="false">(F$3+F$4*ATAN(F$5*$C56-F$6))*F$7*F$8</f>
        <v>424.246386265461</v>
      </c>
      <c r="G56" s="6" t="n">
        <f aca="false">(G$3+G$4*ATAN(G$5*$C56-G$6))*G$7*G$8</f>
        <v>487.895346691984</v>
      </c>
      <c r="H56" s="6" t="n">
        <f aca="false">(H$3+H$4*ATAN(H$5*$C56-H$6))*H$7*H$8</f>
        <v>228.728041095935</v>
      </c>
      <c r="I56" s="6" t="n">
        <f aca="false">(I$3+I$4*ATAN(I$5*$C56-I$6))*I$7*I$8</f>
        <v>263.029351488693</v>
      </c>
      <c r="J56" s="6" t="n">
        <f aca="false">(J$3+J$4*ATAN(J$5*$C56-J$6))*J$7*J$8</f>
        <v>302.496775134243</v>
      </c>
    </row>
  </sheetData>
  <mergeCells count="4">
    <mergeCell ref="D1:G1"/>
    <mergeCell ref="H1:J1"/>
    <mergeCell ref="D10:G10"/>
    <mergeCell ref="H10:J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W34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D29" activeCellId="0" sqref="D29"/>
    </sheetView>
  </sheetViews>
  <sheetFormatPr defaultColWidth="11.42578125" defaultRowHeight="15" zeroHeight="false" outlineLevelRow="0" outlineLevelCol="0"/>
  <cols>
    <col collapsed="false" customWidth="true" hidden="false" outlineLevel="0" max="3" min="3" style="0" width="26.15"/>
    <col collapsed="false" customWidth="true" hidden="false" outlineLevel="0" max="4" min="4" style="0" width="39.14"/>
  </cols>
  <sheetData>
    <row r="1" customFormat="false" ht="15" hidden="false" customHeight="false" outlineLevel="0" collapsed="false">
      <c r="C1" s="0" t="s">
        <v>14</v>
      </c>
    </row>
    <row r="2" customFormat="false" ht="15" hidden="false" customHeight="false" outlineLevel="0" collapsed="false">
      <c r="C2" s="0" t="s">
        <v>15</v>
      </c>
    </row>
    <row r="3" customFormat="false" ht="15" hidden="false" customHeight="false" outlineLevel="0" collapsed="false">
      <c r="C3" s="0" t="s">
        <v>16</v>
      </c>
    </row>
    <row r="4" customFormat="false" ht="15" hidden="false" customHeight="false" outlineLevel="0" collapsed="false">
      <c r="C4" s="7" t="s">
        <v>17</v>
      </c>
      <c r="D4" s="7"/>
      <c r="E4" s="7"/>
      <c r="F4" s="7"/>
      <c r="G4" s="7"/>
      <c r="H4" s="7"/>
      <c r="I4" s="7"/>
      <c r="J4" s="7"/>
      <c r="K4" s="7"/>
    </row>
    <row r="5" customFormat="false" ht="15" hidden="false" customHeight="false" outlineLevel="0" collapsed="false">
      <c r="B5" s="8"/>
      <c r="C5" s="9"/>
      <c r="D5" s="10" t="s">
        <v>18</v>
      </c>
      <c r="E5" s="10" t="s">
        <v>0</v>
      </c>
      <c r="F5" s="10"/>
      <c r="G5" s="10"/>
      <c r="H5" s="10" t="s">
        <v>19</v>
      </c>
      <c r="I5" s="10"/>
      <c r="J5" s="10"/>
      <c r="K5" s="11" t="s">
        <v>20</v>
      </c>
      <c r="N5" s="8"/>
      <c r="P5" s="8"/>
      <c r="Q5" s="12"/>
      <c r="R5" s="10" t="s">
        <v>0</v>
      </c>
      <c r="S5" s="10"/>
      <c r="T5" s="10"/>
      <c r="U5" s="10" t="s">
        <v>19</v>
      </c>
      <c r="V5" s="10"/>
      <c r="W5" s="10"/>
    </row>
    <row r="6" customFormat="false" ht="15" hidden="false" customHeight="false" outlineLevel="0" collapsed="false">
      <c r="B6" s="12" t="s">
        <v>21</v>
      </c>
      <c r="C6" s="12" t="s">
        <v>22</v>
      </c>
      <c r="D6" s="10"/>
      <c r="E6" s="12" t="s">
        <v>3</v>
      </c>
      <c r="F6" s="12" t="s">
        <v>4</v>
      </c>
      <c r="G6" s="12" t="s">
        <v>5</v>
      </c>
      <c r="H6" s="12" t="s">
        <v>3</v>
      </c>
      <c r="I6" s="12" t="s">
        <v>4</v>
      </c>
      <c r="J6" s="12" t="s">
        <v>5</v>
      </c>
      <c r="K6" s="11"/>
      <c r="M6" s="12" t="s">
        <v>23</v>
      </c>
      <c r="N6" s="12" t="s">
        <v>21</v>
      </c>
      <c r="P6" s="12" t="s">
        <v>21</v>
      </c>
      <c r="Q6" s="12" t="s">
        <v>24</v>
      </c>
      <c r="R6" s="12" t="s">
        <v>3</v>
      </c>
      <c r="S6" s="12" t="s">
        <v>4</v>
      </c>
      <c r="T6" s="12" t="s">
        <v>5</v>
      </c>
      <c r="U6" s="12" t="s">
        <v>3</v>
      </c>
      <c r="V6" s="12" t="s">
        <v>4</v>
      </c>
      <c r="W6" s="12" t="s">
        <v>5</v>
      </c>
    </row>
    <row r="7" customFormat="false" ht="15" hidden="false" customHeight="false" outlineLevel="0" collapsed="false">
      <c r="B7" s="4" t="n">
        <v>0</v>
      </c>
      <c r="C7" s="4" t="n">
        <v>1000</v>
      </c>
      <c r="D7" s="4" t="n">
        <v>135</v>
      </c>
      <c r="E7" s="4" t="n">
        <v>216</v>
      </c>
      <c r="F7" s="4" t="n">
        <v>248</v>
      </c>
      <c r="G7" s="4" t="n">
        <v>297</v>
      </c>
      <c r="H7" s="4" t="n">
        <v>150</v>
      </c>
      <c r="I7" s="4" t="n">
        <v>180</v>
      </c>
      <c r="J7" s="4" t="n">
        <v>215</v>
      </c>
      <c r="K7" s="13" t="n">
        <v>100</v>
      </c>
      <c r="M7" s="4" t="s">
        <v>25</v>
      </c>
      <c r="N7" s="4" t="n">
        <v>0</v>
      </c>
      <c r="P7" s="4" t="n">
        <v>0</v>
      </c>
      <c r="Q7" s="4" t="n">
        <v>135</v>
      </c>
      <c r="R7" s="4" t="n">
        <v>216</v>
      </c>
      <c r="S7" s="4" t="n">
        <v>248</v>
      </c>
      <c r="T7" s="4" t="n">
        <v>297</v>
      </c>
      <c r="U7" s="4" t="n">
        <v>150</v>
      </c>
      <c r="V7" s="4" t="n">
        <v>180</v>
      </c>
      <c r="W7" s="4" t="n">
        <v>215</v>
      </c>
    </row>
    <row r="8" customFormat="false" ht="15" hidden="false" customHeight="false" outlineLevel="0" collapsed="false">
      <c r="B8" s="4" t="n">
        <f aca="false">C7+1</f>
        <v>1001</v>
      </c>
      <c r="C8" s="4" t="n">
        <v>1300</v>
      </c>
      <c r="D8" s="4" t="n">
        <v>152</v>
      </c>
      <c r="E8" s="4" t="n">
        <v>234</v>
      </c>
      <c r="F8" s="4" t="n">
        <v>265</v>
      </c>
      <c r="G8" s="4" t="n">
        <v>315</v>
      </c>
      <c r="H8" s="4" t="n">
        <v>170</v>
      </c>
      <c r="I8" s="4" t="n">
        <v>200</v>
      </c>
      <c r="J8" s="4" t="n">
        <v>225</v>
      </c>
      <c r="K8" s="13"/>
      <c r="M8" s="4" t="s">
        <v>25</v>
      </c>
      <c r="N8" s="4" t="n">
        <v>1000</v>
      </c>
      <c r="P8" s="4" t="n">
        <v>1000</v>
      </c>
      <c r="Q8" s="4" t="n">
        <f aca="false">Q7</f>
        <v>135</v>
      </c>
      <c r="R8" s="4" t="n">
        <f aca="false">R7</f>
        <v>216</v>
      </c>
      <c r="S8" s="4" t="n">
        <f aca="false">S7</f>
        <v>248</v>
      </c>
      <c r="T8" s="4" t="n">
        <f aca="false">T7</f>
        <v>297</v>
      </c>
      <c r="U8" s="4" t="n">
        <f aca="false">U7</f>
        <v>150</v>
      </c>
      <c r="V8" s="4" t="n">
        <f aca="false">V7</f>
        <v>180</v>
      </c>
      <c r="W8" s="4" t="n">
        <f aca="false">W7</f>
        <v>215</v>
      </c>
    </row>
    <row r="9" customFormat="false" ht="15" hidden="false" customHeight="false" outlineLevel="0" collapsed="false">
      <c r="B9" s="4" t="n">
        <f aca="false">C8+1</f>
        <v>1301</v>
      </c>
      <c r="C9" s="4" t="n">
        <v>1599</v>
      </c>
      <c r="D9" s="4" t="n">
        <v>162</v>
      </c>
      <c r="E9" s="4" t="n">
        <v>252</v>
      </c>
      <c r="F9" s="4" t="n">
        <v>297</v>
      </c>
      <c r="G9" s="4" t="n">
        <v>333</v>
      </c>
      <c r="H9" s="4" t="n">
        <v>185</v>
      </c>
      <c r="I9" s="4" t="n">
        <v>220</v>
      </c>
      <c r="J9" s="4" t="n">
        <v>240</v>
      </c>
      <c r="K9" s="13"/>
      <c r="M9" s="4" t="s">
        <v>25</v>
      </c>
      <c r="N9" s="4" t="n">
        <v>1001</v>
      </c>
      <c r="P9" s="4" t="n">
        <v>1001</v>
      </c>
      <c r="Q9" s="4" t="n">
        <v>152</v>
      </c>
      <c r="R9" s="4" t="n">
        <v>234</v>
      </c>
      <c r="S9" s="4" t="n">
        <v>265</v>
      </c>
      <c r="T9" s="4" t="n">
        <v>315</v>
      </c>
      <c r="U9" s="4" t="n">
        <v>170</v>
      </c>
      <c r="V9" s="4" t="n">
        <v>200</v>
      </c>
      <c r="W9" s="4" t="n">
        <v>225</v>
      </c>
    </row>
    <row r="10" customFormat="false" ht="15" hidden="false" customHeight="false" outlineLevel="0" collapsed="false">
      <c r="B10" s="4" t="n">
        <f aca="false">C9+1</f>
        <v>1600</v>
      </c>
      <c r="C10" s="4" t="n">
        <v>1799</v>
      </c>
      <c r="D10" s="4" t="n">
        <v>180</v>
      </c>
      <c r="E10" s="4" t="n">
        <v>275</v>
      </c>
      <c r="F10" s="4" t="n">
        <v>315</v>
      </c>
      <c r="G10" s="4" t="n">
        <v>360</v>
      </c>
      <c r="H10" s="4" t="n">
        <v>200</v>
      </c>
      <c r="I10" s="4" t="n">
        <v>240</v>
      </c>
      <c r="J10" s="4" t="n">
        <v>260</v>
      </c>
      <c r="K10" s="13"/>
      <c r="M10" s="4" t="s">
        <v>25</v>
      </c>
      <c r="N10" s="4" t="n">
        <v>1300</v>
      </c>
      <c r="P10" s="4" t="n">
        <v>1300</v>
      </c>
      <c r="Q10" s="4" t="n">
        <f aca="false">Q9</f>
        <v>152</v>
      </c>
      <c r="R10" s="4" t="n">
        <f aca="false">R9</f>
        <v>234</v>
      </c>
      <c r="S10" s="4" t="n">
        <f aca="false">S9</f>
        <v>265</v>
      </c>
      <c r="T10" s="4" t="n">
        <f aca="false">T9</f>
        <v>315</v>
      </c>
      <c r="U10" s="4" t="n">
        <f aca="false">U9</f>
        <v>170</v>
      </c>
      <c r="V10" s="4" t="n">
        <f aca="false">V9</f>
        <v>200</v>
      </c>
      <c r="W10" s="4" t="n">
        <f aca="false">W9</f>
        <v>225</v>
      </c>
    </row>
    <row r="11" customFormat="false" ht="15" hidden="false" customHeight="false" outlineLevel="0" collapsed="false">
      <c r="B11" s="4" t="n">
        <f aca="false">C10+1</f>
        <v>1800</v>
      </c>
      <c r="C11" s="4" t="n">
        <v>1999</v>
      </c>
      <c r="D11" s="4" t="n">
        <v>198</v>
      </c>
      <c r="E11" s="4" t="n">
        <v>297</v>
      </c>
      <c r="F11" s="4" t="n">
        <v>342</v>
      </c>
      <c r="G11" s="4" t="n">
        <v>378</v>
      </c>
      <c r="H11" s="4" t="n">
        <v>220</v>
      </c>
      <c r="I11" s="4" t="n">
        <v>250</v>
      </c>
      <c r="J11" s="4" t="n">
        <v>280</v>
      </c>
      <c r="K11" s="13"/>
      <c r="M11" s="4" t="s">
        <v>25</v>
      </c>
      <c r="N11" s="4" t="n">
        <v>1301</v>
      </c>
      <c r="P11" s="4" t="n">
        <v>1301</v>
      </c>
      <c r="Q11" s="4" t="n">
        <v>162</v>
      </c>
      <c r="R11" s="4" t="n">
        <v>252</v>
      </c>
      <c r="S11" s="4" t="n">
        <v>297</v>
      </c>
      <c r="T11" s="4" t="n">
        <v>333</v>
      </c>
      <c r="U11" s="4" t="n">
        <v>185</v>
      </c>
      <c r="V11" s="4" t="n">
        <v>220</v>
      </c>
      <c r="W11" s="4" t="n">
        <v>240</v>
      </c>
    </row>
    <row r="12" customFormat="false" ht="15" hidden="false" customHeight="false" outlineLevel="0" collapsed="false">
      <c r="B12" s="4" t="n">
        <f aca="false">C11+1</f>
        <v>2000</v>
      </c>
      <c r="C12" s="4" t="n">
        <v>2499</v>
      </c>
      <c r="D12" s="4" t="n">
        <v>216</v>
      </c>
      <c r="E12" s="4" t="n">
        <v>315</v>
      </c>
      <c r="F12" s="4" t="n">
        <v>360</v>
      </c>
      <c r="G12" s="4" t="n">
        <v>414</v>
      </c>
      <c r="H12" s="4" t="n">
        <v>240</v>
      </c>
      <c r="I12" s="4" t="n">
        <v>260</v>
      </c>
      <c r="J12" s="4" t="n">
        <v>300</v>
      </c>
      <c r="K12" s="13"/>
      <c r="M12" s="4" t="s">
        <v>25</v>
      </c>
      <c r="N12" s="4" t="n">
        <v>1599</v>
      </c>
      <c r="P12" s="4" t="n">
        <v>1599</v>
      </c>
      <c r="Q12" s="4" t="n">
        <f aca="false">Q11</f>
        <v>162</v>
      </c>
      <c r="R12" s="4" t="n">
        <f aca="false">R11</f>
        <v>252</v>
      </c>
      <c r="S12" s="4" t="n">
        <f aca="false">S11</f>
        <v>297</v>
      </c>
      <c r="T12" s="4" t="n">
        <f aca="false">T11</f>
        <v>333</v>
      </c>
      <c r="U12" s="4" t="n">
        <f aca="false">U11</f>
        <v>185</v>
      </c>
      <c r="V12" s="4" t="n">
        <f aca="false">V11</f>
        <v>220</v>
      </c>
      <c r="W12" s="4" t="n">
        <f aca="false">W11</f>
        <v>240</v>
      </c>
    </row>
    <row r="13" customFormat="false" ht="15" hidden="false" customHeight="false" outlineLevel="0" collapsed="false">
      <c r="B13" s="4" t="n">
        <f aca="false">C12+1</f>
        <v>2500</v>
      </c>
      <c r="C13" s="4" t="n">
        <v>3499</v>
      </c>
      <c r="D13" s="4" t="n">
        <v>234</v>
      </c>
      <c r="E13" s="4" t="n">
        <v>342</v>
      </c>
      <c r="F13" s="4" t="n">
        <v>387</v>
      </c>
      <c r="G13" s="4" t="n">
        <v>441</v>
      </c>
      <c r="H13" s="4" t="n">
        <v>250</v>
      </c>
      <c r="I13" s="4" t="n">
        <v>270</v>
      </c>
      <c r="J13" s="4" t="n">
        <v>310</v>
      </c>
      <c r="K13" s="13"/>
      <c r="M13" s="4" t="s">
        <v>25</v>
      </c>
      <c r="N13" s="4" t="n">
        <v>1600</v>
      </c>
      <c r="P13" s="4" t="n">
        <v>1600</v>
      </c>
      <c r="Q13" s="4" t="n">
        <v>180</v>
      </c>
      <c r="R13" s="4" t="n">
        <v>275</v>
      </c>
      <c r="S13" s="4" t="n">
        <v>315</v>
      </c>
      <c r="T13" s="4" t="n">
        <v>360</v>
      </c>
      <c r="U13" s="4" t="n">
        <v>200</v>
      </c>
      <c r="V13" s="4" t="n">
        <v>240</v>
      </c>
      <c r="W13" s="4" t="n">
        <v>260</v>
      </c>
    </row>
    <row r="14" customFormat="false" ht="15" hidden="false" customHeight="false" outlineLevel="0" collapsed="false">
      <c r="B14" s="4" t="n">
        <f aca="false">C13+1</f>
        <v>3500</v>
      </c>
      <c r="C14" s="4" t="n">
        <v>10000</v>
      </c>
      <c r="D14" s="4" t="n">
        <v>252</v>
      </c>
      <c r="E14" s="4" t="n">
        <v>360</v>
      </c>
      <c r="F14" s="4" t="n">
        <v>405</v>
      </c>
      <c r="G14" s="4" t="n">
        <v>459</v>
      </c>
      <c r="H14" s="4" t="n">
        <v>260</v>
      </c>
      <c r="I14" s="4" t="n">
        <v>280</v>
      </c>
      <c r="J14" s="4" t="n">
        <v>320</v>
      </c>
      <c r="K14" s="13"/>
      <c r="M14" s="4" t="s">
        <v>25</v>
      </c>
      <c r="N14" s="4" t="n">
        <v>1799</v>
      </c>
      <c r="P14" s="4" t="n">
        <v>1799</v>
      </c>
      <c r="Q14" s="4" t="n">
        <f aca="false">Q13</f>
        <v>180</v>
      </c>
      <c r="R14" s="4" t="n">
        <f aca="false">R13</f>
        <v>275</v>
      </c>
      <c r="S14" s="4" t="n">
        <f aca="false">S13</f>
        <v>315</v>
      </c>
      <c r="T14" s="4" t="n">
        <f aca="false">T13</f>
        <v>360</v>
      </c>
      <c r="U14" s="4" t="n">
        <f aca="false">U13</f>
        <v>200</v>
      </c>
      <c r="V14" s="4" t="n">
        <f aca="false">V13</f>
        <v>240</v>
      </c>
      <c r="W14" s="4" t="n">
        <f aca="false">W13</f>
        <v>260</v>
      </c>
    </row>
    <row r="15" customFormat="false" ht="15" hidden="false" customHeight="false" outlineLevel="0" collapsed="false">
      <c r="C15" s="4" t="s">
        <v>26</v>
      </c>
      <c r="D15" s="4" t="n">
        <v>280</v>
      </c>
      <c r="E15" s="4" t="n">
        <v>400</v>
      </c>
      <c r="F15" s="4" t="n">
        <v>450</v>
      </c>
      <c r="G15" s="4" t="n">
        <v>510</v>
      </c>
      <c r="H15" s="4" t="n">
        <v>286</v>
      </c>
      <c r="I15" s="4" t="n">
        <v>308</v>
      </c>
      <c r="J15" s="4" t="n">
        <v>352</v>
      </c>
      <c r="K15" s="13"/>
      <c r="M15" s="4" t="s">
        <v>25</v>
      </c>
      <c r="N15" s="4" t="n">
        <v>1800</v>
      </c>
      <c r="P15" s="4" t="n">
        <v>1800</v>
      </c>
      <c r="Q15" s="4" t="n">
        <v>198</v>
      </c>
      <c r="R15" s="4" t="n">
        <v>297</v>
      </c>
      <c r="S15" s="4" t="n">
        <v>342</v>
      </c>
      <c r="T15" s="4" t="n">
        <v>378</v>
      </c>
      <c r="U15" s="4" t="n">
        <v>220</v>
      </c>
      <c r="V15" s="4" t="n">
        <v>250</v>
      </c>
      <c r="W15" s="4" t="n">
        <v>280</v>
      </c>
    </row>
    <row r="16" customFormat="false" ht="15" hidden="false" customHeight="false" outlineLevel="0" collapsed="false">
      <c r="C16" s="10" t="s">
        <v>27</v>
      </c>
      <c r="D16" s="10"/>
      <c r="E16" s="10"/>
      <c r="F16" s="10"/>
      <c r="G16" s="10"/>
      <c r="H16" s="10"/>
      <c r="I16" s="10"/>
      <c r="J16" s="10"/>
      <c r="K16" s="10"/>
      <c r="M16" s="4" t="s">
        <v>25</v>
      </c>
      <c r="N16" s="4" t="n">
        <v>1999</v>
      </c>
      <c r="P16" s="4" t="n">
        <v>1999</v>
      </c>
      <c r="Q16" s="4" t="n">
        <f aca="false">Q15</f>
        <v>198</v>
      </c>
      <c r="R16" s="4" t="n">
        <f aca="false">R15</f>
        <v>297</v>
      </c>
      <c r="S16" s="4" t="n">
        <f aca="false">S15</f>
        <v>342</v>
      </c>
      <c r="T16" s="4" t="n">
        <f aca="false">T15</f>
        <v>378</v>
      </c>
      <c r="U16" s="4" t="n">
        <f aca="false">U15</f>
        <v>220</v>
      </c>
      <c r="V16" s="4" t="n">
        <f aca="false">V15</f>
        <v>250</v>
      </c>
      <c r="W16" s="4" t="n">
        <f aca="false">W15</f>
        <v>280</v>
      </c>
    </row>
    <row r="17" customFormat="false" ht="15" hidden="false" customHeight="false" outlineLevel="0" collapsed="false">
      <c r="B17" s="8" t="s">
        <v>21</v>
      </c>
      <c r="C17" s="12" t="s">
        <v>22</v>
      </c>
      <c r="D17" s="12" t="s">
        <v>18</v>
      </c>
      <c r="E17" s="12" t="s">
        <v>3</v>
      </c>
      <c r="F17" s="12" t="s">
        <v>4</v>
      </c>
      <c r="G17" s="12" t="s">
        <v>5</v>
      </c>
      <c r="H17" s="12" t="s">
        <v>3</v>
      </c>
      <c r="I17" s="12" t="s">
        <v>4</v>
      </c>
      <c r="J17" s="12" t="s">
        <v>5</v>
      </c>
      <c r="K17" s="12" t="s">
        <v>20</v>
      </c>
      <c r="M17" s="4" t="s">
        <v>25</v>
      </c>
      <c r="N17" s="4" t="n">
        <v>2000</v>
      </c>
      <c r="P17" s="4" t="n">
        <v>2000</v>
      </c>
      <c r="Q17" s="4" t="n">
        <v>216</v>
      </c>
      <c r="R17" s="4" t="n">
        <v>315</v>
      </c>
      <c r="S17" s="4" t="n">
        <v>360</v>
      </c>
      <c r="T17" s="4" t="n">
        <v>414</v>
      </c>
      <c r="U17" s="4" t="n">
        <v>240</v>
      </c>
      <c r="V17" s="4" t="n">
        <v>260</v>
      </c>
      <c r="W17" s="4" t="n">
        <v>300</v>
      </c>
    </row>
    <row r="18" customFormat="false" ht="15" hidden="false" customHeight="false" outlineLevel="0" collapsed="false">
      <c r="C18" s="4" t="s">
        <v>28</v>
      </c>
      <c r="D18" s="4" t="n">
        <v>252</v>
      </c>
      <c r="E18" s="4" t="n">
        <v>360</v>
      </c>
      <c r="F18" s="4" t="n">
        <v>405</v>
      </c>
      <c r="G18" s="4" t="n">
        <v>459</v>
      </c>
      <c r="H18" s="4" t="n">
        <v>260</v>
      </c>
      <c r="I18" s="4" t="n">
        <v>280</v>
      </c>
      <c r="J18" s="4" t="n">
        <v>320</v>
      </c>
      <c r="K18" s="13" t="n">
        <v>130</v>
      </c>
      <c r="M18" s="4" t="s">
        <v>25</v>
      </c>
      <c r="N18" s="4" t="n">
        <v>2499</v>
      </c>
      <c r="P18" s="4" t="n">
        <v>2499</v>
      </c>
      <c r="Q18" s="4" t="n">
        <f aca="false">Q17</f>
        <v>216</v>
      </c>
      <c r="R18" s="4" t="n">
        <f aca="false">R17</f>
        <v>315</v>
      </c>
      <c r="S18" s="4" t="n">
        <f aca="false">S17</f>
        <v>360</v>
      </c>
      <c r="T18" s="4" t="n">
        <f aca="false">T17</f>
        <v>414</v>
      </c>
      <c r="U18" s="4" t="n">
        <f aca="false">U17</f>
        <v>240</v>
      </c>
      <c r="V18" s="4" t="n">
        <f aca="false">V17</f>
        <v>260</v>
      </c>
      <c r="W18" s="4" t="n">
        <f aca="false">W17</f>
        <v>300</v>
      </c>
    </row>
    <row r="19" customFormat="false" ht="15" hidden="false" customHeight="false" outlineLevel="0" collapsed="false">
      <c r="C19" s="4" t="s">
        <v>26</v>
      </c>
      <c r="D19" s="4" t="n">
        <v>364</v>
      </c>
      <c r="E19" s="4" t="n">
        <v>520</v>
      </c>
      <c r="F19" s="4" t="n">
        <v>585</v>
      </c>
      <c r="G19" s="4" t="n">
        <v>663</v>
      </c>
      <c r="H19" s="4" t="n">
        <v>371</v>
      </c>
      <c r="I19" s="4" t="n">
        <v>400</v>
      </c>
      <c r="J19" s="4" t="n">
        <v>457</v>
      </c>
      <c r="K19" s="13"/>
      <c r="M19" s="4" t="s">
        <v>25</v>
      </c>
      <c r="N19" s="4" t="n">
        <v>2500</v>
      </c>
      <c r="P19" s="4" t="n">
        <v>2500</v>
      </c>
      <c r="Q19" s="4" t="n">
        <v>234</v>
      </c>
      <c r="R19" s="4" t="n">
        <v>342</v>
      </c>
      <c r="S19" s="4" t="n">
        <v>387</v>
      </c>
      <c r="T19" s="4" t="n">
        <v>441</v>
      </c>
      <c r="U19" s="4" t="n">
        <v>250</v>
      </c>
      <c r="V19" s="4" t="n">
        <v>270</v>
      </c>
      <c r="W19" s="4" t="n">
        <v>310</v>
      </c>
    </row>
    <row r="20" customFormat="false" ht="15" hidden="false" customHeight="false" outlineLevel="0" collapsed="false">
      <c r="C20" s="10" t="s">
        <v>29</v>
      </c>
      <c r="D20" s="10"/>
      <c r="E20" s="10"/>
      <c r="F20" s="10"/>
      <c r="G20" s="10"/>
      <c r="H20" s="10"/>
      <c r="I20" s="10"/>
      <c r="J20" s="10"/>
      <c r="K20" s="10"/>
      <c r="M20" s="4" t="s">
        <v>25</v>
      </c>
      <c r="N20" s="4" t="n">
        <v>3499</v>
      </c>
      <c r="P20" s="4" t="n">
        <v>3499</v>
      </c>
      <c r="Q20" s="4" t="n">
        <f aca="false">Q19</f>
        <v>234</v>
      </c>
      <c r="R20" s="4" t="n">
        <f aca="false">R19</f>
        <v>342</v>
      </c>
      <c r="S20" s="4" t="n">
        <f aca="false">S19</f>
        <v>387</v>
      </c>
      <c r="T20" s="4" t="n">
        <f aca="false">T19</f>
        <v>441</v>
      </c>
      <c r="U20" s="4" t="n">
        <f aca="false">U19</f>
        <v>250</v>
      </c>
      <c r="V20" s="4" t="n">
        <f aca="false">V19</f>
        <v>270</v>
      </c>
      <c r="W20" s="4" t="n">
        <f aca="false">W19</f>
        <v>310</v>
      </c>
    </row>
    <row r="21" customFormat="false" ht="15" hidden="false" customHeight="false" outlineLevel="0" collapsed="false">
      <c r="B21" s="8" t="s">
        <v>21</v>
      </c>
      <c r="C21" s="12" t="s">
        <v>22</v>
      </c>
      <c r="D21" s="12" t="s">
        <v>18</v>
      </c>
      <c r="E21" s="12" t="s">
        <v>3</v>
      </c>
      <c r="F21" s="12" t="s">
        <v>4</v>
      </c>
      <c r="G21" s="12" t="s">
        <v>5</v>
      </c>
      <c r="H21" s="12" t="s">
        <v>3</v>
      </c>
      <c r="I21" s="12" t="s">
        <v>4</v>
      </c>
      <c r="J21" s="12" t="s">
        <v>5</v>
      </c>
      <c r="K21" s="12" t="s">
        <v>20</v>
      </c>
      <c r="M21" s="4" t="s">
        <v>25</v>
      </c>
      <c r="N21" s="4" t="n">
        <v>3500</v>
      </c>
      <c r="P21" s="4" t="n">
        <v>3500</v>
      </c>
      <c r="Q21" s="4" t="n">
        <v>252</v>
      </c>
      <c r="R21" s="4" t="n">
        <v>360</v>
      </c>
      <c r="S21" s="4" t="n">
        <v>405</v>
      </c>
      <c r="T21" s="4" t="n">
        <v>459</v>
      </c>
      <c r="U21" s="4" t="n">
        <v>260</v>
      </c>
      <c r="V21" s="4" t="n">
        <v>280</v>
      </c>
      <c r="W21" s="4" t="n">
        <v>320</v>
      </c>
    </row>
    <row r="22" customFormat="false" ht="15" hidden="false" customHeight="false" outlineLevel="0" collapsed="false">
      <c r="C22" s="4" t="s">
        <v>30</v>
      </c>
      <c r="D22" s="4" t="n">
        <v>504</v>
      </c>
      <c r="E22" s="4" t="n">
        <v>720</v>
      </c>
      <c r="F22" s="4" t="n">
        <v>810</v>
      </c>
      <c r="G22" s="4" t="n">
        <v>918</v>
      </c>
      <c r="H22" s="4" t="n">
        <v>520</v>
      </c>
      <c r="I22" s="4" t="n">
        <v>560</v>
      </c>
      <c r="J22" s="4" t="n">
        <v>640</v>
      </c>
      <c r="K22" s="13" t="n">
        <v>200</v>
      </c>
      <c r="M22" s="4" t="s">
        <v>25</v>
      </c>
      <c r="N22" s="4" t="n">
        <v>4500</v>
      </c>
      <c r="P22" s="4" t="n">
        <v>4500</v>
      </c>
      <c r="Q22" s="4" t="n">
        <f aca="false">Q21</f>
        <v>252</v>
      </c>
      <c r="R22" s="4" t="n">
        <f aca="false">R21</f>
        <v>360</v>
      </c>
      <c r="S22" s="4" t="n">
        <f aca="false">S21</f>
        <v>405</v>
      </c>
      <c r="T22" s="4" t="n">
        <f aca="false">T21</f>
        <v>459</v>
      </c>
      <c r="U22" s="4" t="n">
        <f aca="false">U21</f>
        <v>260</v>
      </c>
      <c r="V22" s="4" t="n">
        <f aca="false">V21</f>
        <v>280</v>
      </c>
      <c r="W22" s="4" t="n">
        <f aca="false">W21</f>
        <v>320</v>
      </c>
    </row>
    <row r="23" customFormat="false" ht="15" hidden="false" customHeight="false" outlineLevel="0" collapsed="false">
      <c r="C23" s="4" t="s">
        <v>31</v>
      </c>
      <c r="D23" s="4" t="n">
        <v>560</v>
      </c>
      <c r="E23" s="4" t="n">
        <v>800</v>
      </c>
      <c r="F23" s="4" t="n">
        <v>900</v>
      </c>
      <c r="G23" s="4" t="n">
        <v>1020</v>
      </c>
      <c r="H23" s="4" t="n">
        <v>572</v>
      </c>
      <c r="I23" s="4" t="n">
        <v>616</v>
      </c>
      <c r="J23" s="4" t="n">
        <v>704</v>
      </c>
      <c r="K23" s="13"/>
      <c r="O23" s="4" t="s">
        <v>26</v>
      </c>
      <c r="Q23" s="4"/>
      <c r="R23" s="4"/>
      <c r="S23" s="4"/>
      <c r="T23" s="4"/>
      <c r="U23" s="4"/>
      <c r="V23" s="4"/>
      <c r="W23" s="4"/>
    </row>
    <row r="24" customFormat="false" ht="15" hidden="false" customHeight="false" outlineLevel="0" collapsed="false">
      <c r="P24" s="4" t="n">
        <v>0</v>
      </c>
      <c r="Q24" s="4" t="n">
        <v>280</v>
      </c>
      <c r="R24" s="4" t="n">
        <v>400</v>
      </c>
      <c r="S24" s="4" t="n">
        <v>450</v>
      </c>
      <c r="T24" s="4" t="n">
        <v>510</v>
      </c>
      <c r="U24" s="4" t="n">
        <v>286</v>
      </c>
      <c r="V24" s="4" t="n">
        <v>308</v>
      </c>
      <c r="W24" s="4" t="n">
        <v>352</v>
      </c>
    </row>
    <row r="25" customFormat="false" ht="15" hidden="false" customHeight="false" outlineLevel="0" collapsed="false">
      <c r="M25" s="4" t="s">
        <v>25</v>
      </c>
      <c r="N25" s="4" t="n">
        <v>10000</v>
      </c>
      <c r="P25" s="4" t="n">
        <v>4500</v>
      </c>
      <c r="Q25" s="4" t="n">
        <v>280</v>
      </c>
      <c r="R25" s="4" t="n">
        <v>400</v>
      </c>
      <c r="S25" s="4" t="n">
        <v>450</v>
      </c>
      <c r="T25" s="4" t="n">
        <v>510</v>
      </c>
      <c r="U25" s="4" t="n">
        <v>286</v>
      </c>
      <c r="V25" s="4" t="n">
        <v>308</v>
      </c>
      <c r="W25" s="4" t="n">
        <v>352</v>
      </c>
    </row>
    <row r="26" customFormat="false" ht="15" hidden="false" customHeight="false" outlineLevel="0" collapsed="false">
      <c r="B26" s="14" t="s">
        <v>32</v>
      </c>
      <c r="C26" s="0" t="str">
        <f aca="false">Recherche!B2</f>
        <v>Voreppe</v>
      </c>
      <c r="D26" s="15" t="n">
        <f aca="false">IF(C26="Voreppe",0,IF(C26="CAPV",100000,IF(C26="Autre",200000)))</f>
        <v>0</v>
      </c>
      <c r="N26" s="16"/>
      <c r="P26" s="16"/>
    </row>
    <row r="27" customFormat="false" ht="15" hidden="false" customHeight="false" outlineLevel="0" collapsed="false">
      <c r="B27" s="14" t="s">
        <v>33</v>
      </c>
      <c r="C27" s="0" t="str">
        <f aca="false">Recherche!B3</f>
        <v>1er instrument</v>
      </c>
      <c r="D27" s="15" t="n">
        <f aca="false">IF(C27="Eveil/FM",0,IF(C27="1er instrument",1,IF(C27="2ème instrument",2)))</f>
        <v>1</v>
      </c>
      <c r="M27" s="4" t="s">
        <v>34</v>
      </c>
      <c r="N27" s="4" t="n">
        <v>100000</v>
      </c>
      <c r="O27" s="4" t="s">
        <v>35</v>
      </c>
      <c r="Q27" s="4" t="n">
        <v>252</v>
      </c>
      <c r="R27" s="4" t="n">
        <v>360</v>
      </c>
      <c r="S27" s="4" t="n">
        <v>405</v>
      </c>
      <c r="T27" s="4" t="n">
        <v>459</v>
      </c>
      <c r="U27" s="4" t="n">
        <v>260</v>
      </c>
      <c r="V27" s="4" t="n">
        <v>280</v>
      </c>
      <c r="W27" s="4" t="n">
        <v>320</v>
      </c>
    </row>
    <row r="28" customFormat="false" ht="15" hidden="false" customHeight="false" outlineLevel="0" collapsed="false">
      <c r="B28" s="14" t="s">
        <v>36</v>
      </c>
      <c r="C28" s="0" t="n">
        <f aca="false">Recherche!B4</f>
        <v>1</v>
      </c>
      <c r="D28" s="15" t="n">
        <f aca="false">IF(C27="Eveil/FM",2,2+C28+3*(D27-1))</f>
        <v>3</v>
      </c>
      <c r="M28" s="4" t="s">
        <v>34</v>
      </c>
      <c r="N28" s="4" t="n">
        <v>110000</v>
      </c>
      <c r="O28" s="4" t="s">
        <v>37</v>
      </c>
      <c r="Q28" s="4" t="n">
        <v>364</v>
      </c>
      <c r="R28" s="4" t="n">
        <v>520</v>
      </c>
      <c r="S28" s="4" t="n">
        <v>585</v>
      </c>
      <c r="T28" s="4" t="n">
        <v>663</v>
      </c>
      <c r="U28" s="4" t="n">
        <v>371</v>
      </c>
      <c r="V28" s="4" t="n">
        <v>400</v>
      </c>
      <c r="W28" s="4" t="n">
        <v>457</v>
      </c>
    </row>
    <row r="29" customFormat="false" ht="15" hidden="false" customHeight="false" outlineLevel="0" collapsed="false">
      <c r="B29" s="14" t="s">
        <v>38</v>
      </c>
      <c r="C29" s="0" t="str">
        <f aca="false">Recherche!B5</f>
        <v>Adulte</v>
      </c>
      <c r="D29" s="15" t="n">
        <f aca="false">IF(C29="Jeune",0,IF(C29="Adulte",10000))</f>
        <v>10000</v>
      </c>
    </row>
    <row r="30" customFormat="false" ht="15" hidden="false" customHeight="false" outlineLevel="0" collapsed="false">
      <c r="B30" s="14" t="s">
        <v>39</v>
      </c>
      <c r="C30" s="0" t="n">
        <f aca="false">Recherche!B6</f>
        <v>1400</v>
      </c>
      <c r="D30" s="15" t="n">
        <f aca="false">C30+D29+D26</f>
        <v>11400</v>
      </c>
      <c r="M30" s="4" t="s">
        <v>40</v>
      </c>
      <c r="N30" s="4" t="n">
        <v>200000</v>
      </c>
      <c r="O30" s="4" t="s">
        <v>35</v>
      </c>
      <c r="Q30" s="4" t="n">
        <v>504</v>
      </c>
      <c r="R30" s="4" t="n">
        <v>720</v>
      </c>
      <c r="S30" s="4" t="n">
        <v>810</v>
      </c>
      <c r="T30" s="4" t="n">
        <v>918</v>
      </c>
      <c r="U30" s="4" t="n">
        <v>520</v>
      </c>
      <c r="V30" s="4" t="n">
        <v>560</v>
      </c>
      <c r="W30" s="4" t="n">
        <v>640</v>
      </c>
    </row>
    <row r="31" customFormat="false" ht="15" hidden="false" customHeight="false" outlineLevel="0" collapsed="false">
      <c r="M31" s="4" t="s">
        <v>40</v>
      </c>
      <c r="N31" s="4" t="n">
        <v>210000</v>
      </c>
      <c r="O31" s="4" t="s">
        <v>37</v>
      </c>
      <c r="Q31" s="4" t="n">
        <v>560</v>
      </c>
      <c r="R31" s="4" t="n">
        <v>800</v>
      </c>
      <c r="S31" s="4" t="n">
        <v>900</v>
      </c>
      <c r="T31" s="4" t="n">
        <v>1020</v>
      </c>
      <c r="U31" s="4" t="n">
        <v>572</v>
      </c>
      <c r="V31" s="4" t="n">
        <v>616</v>
      </c>
      <c r="W31" s="4" t="n">
        <v>704</v>
      </c>
    </row>
    <row r="32" customFormat="false" ht="15" hidden="false" customHeight="false" outlineLevel="0" collapsed="false">
      <c r="B32" s="14" t="s">
        <v>41</v>
      </c>
      <c r="C32" s="6" t="n">
        <f aca="false">VLOOKUP(C30,'2023'!$C$11:$J$56,D28)</f>
        <v>269.243243152975</v>
      </c>
      <c r="D32" s="17" t="n">
        <f aca="false">IF($D$27&lt;=1,C32,NA())</f>
        <v>269.243243152975</v>
      </c>
      <c r="E32" s="15" t="e">
        <f aca="false">IF($D$27=2,C32,NA())</f>
        <v>#N/A</v>
      </c>
    </row>
    <row r="33" customFormat="false" ht="15" hidden="false" customHeight="false" outlineLevel="0" collapsed="false">
      <c r="B33" s="14" t="s">
        <v>42</v>
      </c>
      <c r="C33" s="6" t="n">
        <f aca="false">VLOOKUP(D30,$N$7:$W$31,D28+2)</f>
        <v>400</v>
      </c>
      <c r="D33" s="17" t="n">
        <f aca="false">IF($D$27&lt;=1,C33,NA())</f>
        <v>400</v>
      </c>
      <c r="E33" s="15" t="e">
        <f aca="false">IF($D$27=2,C33,NA())</f>
        <v>#N/A</v>
      </c>
    </row>
    <row r="34" customFormat="false" ht="15" hidden="false" customHeight="false" outlineLevel="0" collapsed="false">
      <c r="B34" s="14" t="s">
        <v>43</v>
      </c>
      <c r="C34" s="18" t="n">
        <f aca="false">(C33-C32)/C32</f>
        <v>0.485645453218422</v>
      </c>
    </row>
  </sheetData>
  <mergeCells count="12">
    <mergeCell ref="C4:K4"/>
    <mergeCell ref="D5:D6"/>
    <mergeCell ref="E5:G5"/>
    <mergeCell ref="H5:J5"/>
    <mergeCell ref="K5:K6"/>
    <mergeCell ref="R5:T5"/>
    <mergeCell ref="U5:W5"/>
    <mergeCell ref="K7:K15"/>
    <mergeCell ref="C16:K16"/>
    <mergeCell ref="K18:K19"/>
    <mergeCell ref="C20:K20"/>
    <mergeCell ref="K22:K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6.57"/>
    <col collapsed="false" customWidth="true" hidden="false" outlineLevel="0" max="2" min="2" style="19" width="17.42"/>
    <col collapsed="false" customWidth="false" hidden="false" outlineLevel="0" max="36" min="3" style="1" width="11.43"/>
  </cols>
  <sheetData>
    <row r="1" customFormat="false" ht="15.75" hidden="false" customHeight="false" outlineLevel="0" collapsed="false">
      <c r="A1" s="20" t="s">
        <v>44</v>
      </c>
      <c r="B1" s="20"/>
    </row>
    <row r="2" customFormat="false" ht="15" hidden="false" customHeight="false" outlineLevel="0" collapsed="false">
      <c r="A2" s="21" t="s">
        <v>45</v>
      </c>
      <c r="B2" s="22" t="s">
        <v>25</v>
      </c>
    </row>
    <row r="3" customFormat="false" ht="15" hidden="false" customHeight="false" outlineLevel="0" collapsed="false">
      <c r="A3" s="23" t="s">
        <v>33</v>
      </c>
      <c r="B3" s="24" t="s">
        <v>0</v>
      </c>
    </row>
    <row r="4" customFormat="false" ht="15" hidden="false" customHeight="false" outlineLevel="0" collapsed="false">
      <c r="A4" s="23" t="s">
        <v>36</v>
      </c>
      <c r="B4" s="25" t="n">
        <v>1</v>
      </c>
    </row>
    <row r="5" customFormat="false" ht="15" hidden="false" customHeight="false" outlineLevel="0" collapsed="false">
      <c r="A5" s="23" t="s">
        <v>38</v>
      </c>
      <c r="B5" s="24" t="s">
        <v>37</v>
      </c>
    </row>
    <row r="6" customFormat="false" ht="15.75" hidden="false" customHeight="false" outlineLevel="0" collapsed="false">
      <c r="A6" s="26" t="s">
        <v>39</v>
      </c>
      <c r="B6" s="27" t="n">
        <v>1400</v>
      </c>
    </row>
    <row r="7" customFormat="false" ht="15.75" hidden="false" customHeight="false" outlineLevel="0" collapsed="false"/>
    <row r="8" customFormat="false" ht="15.75" hidden="false" customHeight="false" outlineLevel="0" collapsed="false">
      <c r="A8" s="20" t="s">
        <v>46</v>
      </c>
      <c r="B8" s="20"/>
    </row>
    <row r="9" customFormat="false" ht="15" hidden="false" customHeight="false" outlineLevel="0" collapsed="false">
      <c r="A9" s="21" t="s">
        <v>41</v>
      </c>
      <c r="B9" s="28" t="n">
        <f aca="false">'2024'!C32</f>
        <v>269.243243152975</v>
      </c>
    </row>
    <row r="10" customFormat="false" ht="15" hidden="false" customHeight="false" outlineLevel="0" collapsed="false">
      <c r="A10" s="23" t="s">
        <v>42</v>
      </c>
      <c r="B10" s="29" t="n">
        <f aca="false">'2024'!C33</f>
        <v>400</v>
      </c>
    </row>
    <row r="11" customFormat="false" ht="15.75" hidden="false" customHeight="false" outlineLevel="0" collapsed="false">
      <c r="A11" s="26" t="s">
        <v>43</v>
      </c>
      <c r="B11" s="30" t="n">
        <f aca="false">'2024'!C34</f>
        <v>0.485645453218422</v>
      </c>
    </row>
  </sheetData>
  <sheetProtection sheet="true" objects="true" scenarios="true" selectLockedCells="true"/>
  <mergeCells count="2">
    <mergeCell ref="A1:B1"/>
    <mergeCell ref="A8:B8"/>
  </mergeCells>
  <conditionalFormatting sqref="B11">
    <cfRule type="colorScale" priority="2">
      <colorScale>
        <cfvo type="num" val="-0.2"/>
        <cfvo type="num" val="0"/>
        <cfvo type="num" val="0.2"/>
        <color rgb="FF63BE7B"/>
        <color rgb="FFFFEB84"/>
        <color rgb="FFF8696B"/>
      </colorScale>
    </cfRule>
  </conditionalFormatting>
  <dataValidations count="4">
    <dataValidation allowBlank="true" errorStyle="stop" operator="between" showDropDown="false" showErrorMessage="true" showInputMessage="true" sqref="B4" type="list">
      <formula1>"1,2,3"</formula1>
      <formula2>0</formula2>
    </dataValidation>
    <dataValidation allowBlank="true" errorStyle="stop" operator="between" showDropDown="false" showErrorMessage="true" showInputMessage="true" sqref="B3" type="list">
      <formula1>"Eveil/FM,1er instrument,2ème instrument"</formula1>
      <formula2>0</formula2>
    </dataValidation>
    <dataValidation allowBlank="true" errorStyle="stop" operator="between" showDropDown="false" showErrorMessage="true" showInputMessage="true" sqref="B2" type="list">
      <formula1>"Voreppe,CAPV,Autre"</formula1>
      <formula2>0</formula2>
    </dataValidation>
    <dataValidation allowBlank="true" errorStyle="stop" operator="between" showDropDown="false" showErrorMessage="true" showInputMessage="true" sqref="B5" type="list">
      <formula1>"Enfant,Adulte"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2023-06-28T06:13:25Z</dcterms:created>
  <dc:creator>Damien PUYGRENIER</dc:creator>
  <dc:description/>
  <dc:language>fr-FR</dc:language>
  <cp:lastModifiedBy>Laurent Godard</cp:lastModifiedBy>
  <dcterms:modified xsi:type="dcterms:W3CDTF">2024-06-09T10:17:53Z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